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<sst xmlns="http://schemas.openxmlformats.org/spreadsheetml/2006/main" count="204" uniqueCount="98">
  <si>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16/01/2006       07:47:26</t>
  </si>
  <si>
    <t>LISSNER</t>
  </si>
  <si>
    <t>HCMQAP706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</si>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</sst>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180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-0.003754</v>
      </c>
      <c r="D4" s="12">
        <v>-0.003752</v>
      </c>
      <c r="E4" s="12">
        <v>-0.003753</v>
      </c>
      <c r="F4" s="24">
        <v>-0.002076</v>
      </c>
      <c r="G4" s="34">
        <v>-0.011698</v>
      </c>
    </row>
    <row r="5" spans="1:7" ht="12.75" thickBot="1">
      <c r="A5" s="44" t="s">
        <v>13</v>
      </c>
      <c r="B5" s="45">
        <v>5.425489</v>
      </c>
      <c r="C5" s="46">
        <v>2.796827</v>
      </c>
      <c r="D5" s="46">
        <v>-0.386207</v>
      </c>
      <c r="E5" s="46">
        <v>-3.069052</v>
      </c>
      <c r="F5" s="47">
        <v>-4.793409</v>
      </c>
      <c r="G5" s="48">
        <v>6.459859</v>
      </c>
    </row>
    <row r="6" spans="1:7" ht="12.75" thickTop="1">
      <c r="A6" s="6" t="s">
        <v>14</v>
      </c>
      <c r="B6" s="39">
        <v>71.52262</v>
      </c>
      <c r="C6" s="40">
        <v>-52.56125</v>
      </c>
      <c r="D6" s="40">
        <v>97.89875</v>
      </c>
      <c r="E6" s="40">
        <v>-79.22293</v>
      </c>
      <c r="F6" s="41">
        <v>-16.64188</v>
      </c>
      <c r="G6" s="42">
        <v>0.004579924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2.156605</v>
      </c>
      <c r="C8" s="13">
        <v>-3.085396</v>
      </c>
      <c r="D8" s="13">
        <v>-2.054323</v>
      </c>
      <c r="E8" s="13">
        <v>-3.599255</v>
      </c>
      <c r="F8" s="25">
        <v>-5.300265</v>
      </c>
      <c r="G8" s="35">
        <v>-2.494762</v>
      </c>
    </row>
    <row r="9" spans="1:7" ht="12">
      <c r="A9" s="20" t="s">
        <v>17</v>
      </c>
      <c r="B9" s="29">
        <v>0.0418768</v>
      </c>
      <c r="C9" s="13">
        <v>1.021281</v>
      </c>
      <c r="D9" s="13">
        <v>0.3294562</v>
      </c>
      <c r="E9" s="13">
        <v>0.4313076</v>
      </c>
      <c r="F9" s="25">
        <v>0.1743108</v>
      </c>
      <c r="G9" s="35">
        <v>0.4580196</v>
      </c>
    </row>
    <row r="10" spans="1:7" ht="12">
      <c r="A10" s="20" t="s">
        <v>18</v>
      </c>
      <c r="B10" s="29">
        <v>0.2817772</v>
      </c>
      <c r="C10" s="13">
        <v>1.277635</v>
      </c>
      <c r="D10" s="13">
        <v>0.8425903</v>
      </c>
      <c r="E10" s="13">
        <v>1.088576</v>
      </c>
      <c r="F10" s="25">
        <v>-0.9078221</v>
      </c>
      <c r="G10" s="35">
        <v>0.692197</v>
      </c>
    </row>
    <row r="11" spans="1:7" ht="12">
      <c r="A11" s="21" t="s">
        <v>19</v>
      </c>
      <c r="B11" s="31">
        <v>1.72146</v>
      </c>
      <c r="C11" s="15">
        <v>1.146315</v>
      </c>
      <c r="D11" s="15">
        <v>2.16351</v>
      </c>
      <c r="E11" s="15">
        <v>1.468953</v>
      </c>
      <c r="F11" s="27">
        <v>12.97759</v>
      </c>
      <c r="G11" s="37">
        <v>3.126182</v>
      </c>
    </row>
    <row r="12" spans="1:7" ht="12">
      <c r="A12" s="20" t="s">
        <v>20</v>
      </c>
      <c r="B12" s="29">
        <v>0.01307482</v>
      </c>
      <c r="C12" s="13">
        <v>0.1050678</v>
      </c>
      <c r="D12" s="13">
        <v>0.2309927</v>
      </c>
      <c r="E12" s="13">
        <v>0.3374336</v>
      </c>
      <c r="F12" s="25">
        <v>-0.1306595</v>
      </c>
      <c r="G12" s="35">
        <v>0.1465351</v>
      </c>
    </row>
    <row r="13" spans="1:7" ht="12">
      <c r="A13" s="20" t="s">
        <v>21</v>
      </c>
      <c r="B13" s="29">
        <v>-0.02619007</v>
      </c>
      <c r="C13" s="13">
        <v>0.08383194</v>
      </c>
      <c r="D13" s="13">
        <v>0.08832913</v>
      </c>
      <c r="E13" s="13">
        <v>0.1436028</v>
      </c>
      <c r="F13" s="25">
        <v>0.08023005</v>
      </c>
      <c r="G13" s="35">
        <v>0.08283862</v>
      </c>
    </row>
    <row r="14" spans="1:7" ht="12">
      <c r="A14" s="20" t="s">
        <v>22</v>
      </c>
      <c r="B14" s="29">
        <v>-0.01868427</v>
      </c>
      <c r="C14" s="13">
        <v>0.09093121</v>
      </c>
      <c r="D14" s="13">
        <v>0.02491979</v>
      </c>
      <c r="E14" s="13">
        <v>0.03756532</v>
      </c>
      <c r="F14" s="25">
        <v>0.1270553</v>
      </c>
      <c r="G14" s="35">
        <v>0.05110361</v>
      </c>
    </row>
    <row r="15" spans="1:7" ht="12">
      <c r="A15" s="21" t="s">
        <v>23</v>
      </c>
      <c r="B15" s="31">
        <v>-0.4973305</v>
      </c>
      <c r="C15" s="15">
        <v>-0.2476731</v>
      </c>
      <c r="D15" s="15">
        <v>-0.1345442</v>
      </c>
      <c r="E15" s="15">
        <v>-0.1711766</v>
      </c>
      <c r="F15" s="27">
        <v>-0.4073395</v>
      </c>
      <c r="G15" s="37">
        <v>-0.2595497</v>
      </c>
    </row>
    <row r="16" spans="1:7" ht="12">
      <c r="A16" s="20" t="s">
        <v>24</v>
      </c>
      <c r="B16" s="29">
        <v>0.03248455</v>
      </c>
      <c r="C16" s="13">
        <v>0.0362469</v>
      </c>
      <c r="D16" s="13">
        <v>0.03820641</v>
      </c>
      <c r="E16" s="13">
        <v>0.05131205</v>
      </c>
      <c r="F16" s="25">
        <v>-0.03545985</v>
      </c>
      <c r="G16" s="35">
        <v>0.0302522</v>
      </c>
    </row>
    <row r="17" spans="1:7" ht="12">
      <c r="A17" s="20" t="s">
        <v>25</v>
      </c>
      <c r="B17" s="29">
        <v>-0.01267286</v>
      </c>
      <c r="C17" s="13">
        <v>-0.0203831</v>
      </c>
      <c r="D17" s="13">
        <v>-0.03336682</v>
      </c>
      <c r="E17" s="13">
        <v>-0.03267322</v>
      </c>
      <c r="F17" s="25">
        <v>-0.03479944</v>
      </c>
      <c r="G17" s="35">
        <v>-0.02726226</v>
      </c>
    </row>
    <row r="18" spans="1:7" ht="12">
      <c r="A18" s="20" t="s">
        <v>26</v>
      </c>
      <c r="B18" s="29">
        <v>0.01238378</v>
      </c>
      <c r="C18" s="13">
        <v>0.02813442</v>
      </c>
      <c r="D18" s="13">
        <v>-0.004459225</v>
      </c>
      <c r="E18" s="13">
        <v>0.02688806</v>
      </c>
      <c r="F18" s="25">
        <v>0.009231956</v>
      </c>
      <c r="G18" s="35">
        <v>0.01518541</v>
      </c>
    </row>
    <row r="19" spans="1:7" ht="12">
      <c r="A19" s="21" t="s">
        <v>27</v>
      </c>
      <c r="B19" s="31">
        <v>-0.1888896</v>
      </c>
      <c r="C19" s="15">
        <v>-0.171399</v>
      </c>
      <c r="D19" s="15">
        <v>-0.1889994</v>
      </c>
      <c r="E19" s="15">
        <v>-0.1783692</v>
      </c>
      <c r="F19" s="27">
        <v>-0.1370655</v>
      </c>
      <c r="G19" s="37">
        <v>-0.1752806</v>
      </c>
    </row>
    <row r="20" spans="1:7" ht="12.75" thickBot="1">
      <c r="A20" s="44" t="s">
        <v>28</v>
      </c>
      <c r="B20" s="45">
        <v>0.00126555</v>
      </c>
      <c r="C20" s="46">
        <v>0.0005223001</v>
      </c>
      <c r="D20" s="46">
        <v>-0.0006420224</v>
      </c>
      <c r="E20" s="46">
        <v>-0.003849221</v>
      </c>
      <c r="F20" s="47">
        <v>-0.003709767</v>
      </c>
      <c r="G20" s="48">
        <v>-0.00126473</v>
      </c>
    </row>
    <row r="21" spans="1:7" ht="12.75" thickTop="1">
      <c r="A21" s="6" t="s">
        <v>29</v>
      </c>
      <c r="B21" s="39">
        <v>-35.89749</v>
      </c>
      <c r="C21" s="40">
        <v>52.95767</v>
      </c>
      <c r="D21" s="40">
        <v>14.93201</v>
      </c>
      <c r="E21" s="40">
        <v>-26.36284</v>
      </c>
      <c r="F21" s="41">
        <v>-35.93847</v>
      </c>
      <c r="G21" s="43">
        <v>0.001409028</v>
      </c>
    </row>
    <row r="22" spans="1:7" ht="12">
      <c r="A22" s="20" t="s">
        <v>30</v>
      </c>
      <c r="B22" s="29">
        <v>108.514</v>
      </c>
      <c r="C22" s="13">
        <v>55.93712</v>
      </c>
      <c r="D22" s="13">
        <v>-7.724134</v>
      </c>
      <c r="E22" s="13">
        <v>-61.3818</v>
      </c>
      <c r="F22" s="25">
        <v>-95.87112</v>
      </c>
      <c r="G22" s="36">
        <v>0</v>
      </c>
    </row>
    <row r="23" spans="1:7" ht="12">
      <c r="A23" s="20" t="s">
        <v>31</v>
      </c>
      <c r="B23" s="29">
        <v>4.57462</v>
      </c>
      <c r="C23" s="13">
        <v>-0.9856715</v>
      </c>
      <c r="D23" s="13">
        <v>-0.2636426</v>
      </c>
      <c r="E23" s="13">
        <v>-1.043146</v>
      </c>
      <c r="F23" s="25">
        <v>7.621551</v>
      </c>
      <c r="G23" s="35">
        <v>1.126444</v>
      </c>
    </row>
    <row r="24" spans="1:7" ht="12">
      <c r="A24" s="20" t="s">
        <v>32</v>
      </c>
      <c r="B24" s="29">
        <v>-1.569673</v>
      </c>
      <c r="C24" s="13">
        <v>3.087203</v>
      </c>
      <c r="D24" s="13">
        <v>1.143937</v>
      </c>
      <c r="E24" s="13">
        <v>3.425144</v>
      </c>
      <c r="F24" s="25">
        <v>0.3600693</v>
      </c>
      <c r="G24" s="35">
        <v>1.662262</v>
      </c>
    </row>
    <row r="25" spans="1:7" ht="12">
      <c r="A25" s="20" t="s">
        <v>33</v>
      </c>
      <c r="B25" s="29">
        <v>-0.7633442</v>
      </c>
      <c r="C25" s="13">
        <v>-0.8123905</v>
      </c>
      <c r="D25" s="13">
        <v>0.3382287</v>
      </c>
      <c r="E25" s="13">
        <v>-0.1242295</v>
      </c>
      <c r="F25" s="25">
        <v>-1.607215</v>
      </c>
      <c r="G25" s="35">
        <v>-0.4686785</v>
      </c>
    </row>
    <row r="26" spans="1:7" ht="12">
      <c r="A26" s="21" t="s">
        <v>34</v>
      </c>
      <c r="B26" s="31">
        <v>-0.1055833</v>
      </c>
      <c r="C26" s="15">
        <v>0.2902192</v>
      </c>
      <c r="D26" s="15">
        <v>0.07710874</v>
      </c>
      <c r="E26" s="15">
        <v>-0.3253993</v>
      </c>
      <c r="F26" s="27">
        <v>1.422807</v>
      </c>
      <c r="G26" s="37">
        <v>0.1842312</v>
      </c>
    </row>
    <row r="27" spans="1:7" ht="12">
      <c r="A27" s="20" t="s">
        <v>35</v>
      </c>
      <c r="B27" s="29">
        <v>0.2751465</v>
      </c>
      <c r="C27" s="13">
        <v>0.2151941</v>
      </c>
      <c r="D27" s="13">
        <v>-0.0997419</v>
      </c>
      <c r="E27" s="13">
        <v>0.2904543</v>
      </c>
      <c r="F27" s="25">
        <v>0.05920651</v>
      </c>
      <c r="G27" s="35">
        <v>0.1455119</v>
      </c>
    </row>
    <row r="28" spans="1:7" ht="12">
      <c r="A28" s="20" t="s">
        <v>36</v>
      </c>
      <c r="B28" s="29">
        <v>-0.2680967</v>
      </c>
      <c r="C28" s="13">
        <v>0.3998139</v>
      </c>
      <c r="D28" s="13">
        <v>0.03093634</v>
      </c>
      <c r="E28" s="13">
        <v>0.1198472</v>
      </c>
      <c r="F28" s="25">
        <v>-0.211291</v>
      </c>
      <c r="G28" s="35">
        <v>0.06547387</v>
      </c>
    </row>
    <row r="29" spans="1:7" ht="12">
      <c r="A29" s="20" t="s">
        <v>37</v>
      </c>
      <c r="B29" s="29">
        <v>-0.005873396</v>
      </c>
      <c r="C29" s="13">
        <v>-0.01737405</v>
      </c>
      <c r="D29" s="13">
        <v>0.1136517</v>
      </c>
      <c r="E29" s="13">
        <v>0.1518098</v>
      </c>
      <c r="F29" s="25">
        <v>0.007070433</v>
      </c>
      <c r="G29" s="35">
        <v>0.05977015</v>
      </c>
    </row>
    <row r="30" spans="1:7" ht="12">
      <c r="A30" s="21" t="s">
        <v>38</v>
      </c>
      <c r="B30" s="31">
        <v>0.07828623</v>
      </c>
      <c r="C30" s="15">
        <v>0.09460379</v>
      </c>
      <c r="D30" s="15">
        <v>0.02942498</v>
      </c>
      <c r="E30" s="15">
        <v>-0.02897656</v>
      </c>
      <c r="F30" s="27">
        <v>0.1858886</v>
      </c>
      <c r="G30" s="37">
        <v>0.05894922</v>
      </c>
    </row>
    <row r="31" spans="1:7" ht="12">
      <c r="A31" s="20" t="s">
        <v>39</v>
      </c>
      <c r="B31" s="29">
        <v>0.0252527</v>
      </c>
      <c r="C31" s="13">
        <v>0.04075796</v>
      </c>
      <c r="D31" s="13">
        <v>0.01688425</v>
      </c>
      <c r="E31" s="13">
        <v>0.08532435</v>
      </c>
      <c r="F31" s="25">
        <v>0.05246546</v>
      </c>
      <c r="G31" s="35">
        <v>0.04504781</v>
      </c>
    </row>
    <row r="32" spans="1:7" ht="12">
      <c r="A32" s="20" t="s">
        <v>40</v>
      </c>
      <c r="B32" s="29">
        <v>0.006616459</v>
      </c>
      <c r="C32" s="13">
        <v>0.04628382</v>
      </c>
      <c r="D32" s="13">
        <v>-0.002210555</v>
      </c>
      <c r="E32" s="13">
        <v>-0.006724097</v>
      </c>
      <c r="F32" s="25">
        <v>-0.02334846</v>
      </c>
      <c r="G32" s="35">
        <v>0.006841169</v>
      </c>
    </row>
    <row r="33" spans="1:7" ht="12">
      <c r="A33" s="20" t="s">
        <v>41</v>
      </c>
      <c r="B33" s="29">
        <v>0.1017848</v>
      </c>
      <c r="C33" s="13">
        <v>0.06731407</v>
      </c>
      <c r="D33" s="13">
        <v>0.07059419</v>
      </c>
      <c r="E33" s="13">
        <v>0.09184447</v>
      </c>
      <c r="F33" s="25">
        <v>0.05861316</v>
      </c>
      <c r="G33" s="35">
        <v>0.077853</v>
      </c>
    </row>
    <row r="34" spans="1:7" ht="12">
      <c r="A34" s="21" t="s">
        <v>42</v>
      </c>
      <c r="B34" s="31">
        <v>-0.009709072</v>
      </c>
      <c r="C34" s="15">
        <v>0.00532136</v>
      </c>
      <c r="D34" s="15">
        <v>0.006680884</v>
      </c>
      <c r="E34" s="15">
        <v>0.01388845</v>
      </c>
      <c r="F34" s="27">
        <v>-0.01966563</v>
      </c>
      <c r="G34" s="37">
        <v>0.002182829</v>
      </c>
    </row>
    <row r="35" spans="1:7" ht="12.75" thickBot="1">
      <c r="A35" s="22" t="s">
        <v>43</v>
      </c>
      <c r="B35" s="32">
        <v>0.001365815</v>
      </c>
      <c r="C35" s="16">
        <v>-0.004604623</v>
      </c>
      <c r="D35" s="16">
        <v>0.003024615</v>
      </c>
      <c r="E35" s="16">
        <v>-0.001326929</v>
      </c>
      <c r="F35" s="28">
        <v>0.007815104</v>
      </c>
      <c r="G35" s="38">
        <v>0.0005379025</v>
      </c>
    </row>
    <row r="36" spans="1:7" ht="12">
      <c r="A36" s="4" t="s">
        <v>44</v>
      </c>
      <c r="B36" s="3">
        <v>17.89856</v>
      </c>
      <c r="C36" s="3">
        <v>17.89856</v>
      </c>
      <c r="D36" s="3">
        <v>17.91077</v>
      </c>
      <c r="E36" s="3">
        <v>17.91077</v>
      </c>
      <c r="F36" s="3">
        <v>17.92297</v>
      </c>
      <c r="G36" s="3"/>
    </row>
    <row r="37" spans="1:6" ht="12">
      <c r="A37" s="4" t="s">
        <v>45</v>
      </c>
      <c r="B37" s="2">
        <v>-0.1154582</v>
      </c>
      <c r="C37" s="2">
        <v>-0.05289714</v>
      </c>
      <c r="D37" s="2">
        <v>-0.02543132</v>
      </c>
      <c r="E37" s="2">
        <v>-0.01220703</v>
      </c>
      <c r="F37" s="2">
        <v>0.004577637</v>
      </c>
    </row>
    <row r="38" spans="1:7" ht="12">
      <c r="A38" s="4" t="s">
        <v>53</v>
      </c>
      <c r="B38" s="2">
        <v>-0.000120912</v>
      </c>
      <c r="C38" s="2">
        <v>8.884775E-05</v>
      </c>
      <c r="D38" s="2">
        <v>-0.0001664082</v>
      </c>
      <c r="E38" s="2">
        <v>0.0001343988</v>
      </c>
      <c r="F38" s="2">
        <v>2.770292E-05</v>
      </c>
      <c r="G38" s="2">
        <v>0.0002561544</v>
      </c>
    </row>
    <row r="39" spans="1:7" ht="12.75" thickBot="1">
      <c r="A39" s="4" t="s">
        <v>54</v>
      </c>
      <c r="B39" s="2">
        <v>6.233779E-05</v>
      </c>
      <c r="C39" s="2">
        <v>-9.052503E-05</v>
      </c>
      <c r="D39" s="2">
        <v>-2.551295E-05</v>
      </c>
      <c r="E39" s="2">
        <v>4.564179E-05</v>
      </c>
      <c r="F39" s="2">
        <v>6.136099E-05</v>
      </c>
      <c r="G39" s="2">
        <v>0.0007707163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3.116946</v>
      </c>
      <c r="F40" s="17" t="s">
        <v>48</v>
      </c>
      <c r="G40" s="8">
        <v>55.018123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0.003754</v>
      </c>
      <c r="D4">
        <v>0.003752</v>
      </c>
      <c r="E4">
        <v>0.003753</v>
      </c>
      <c r="F4">
        <v>0.002076</v>
      </c>
      <c r="G4">
        <v>0.011698</v>
      </c>
    </row>
    <row r="5" spans="1:7" ht="12.75">
      <c r="A5" t="s">
        <v>13</v>
      </c>
      <c r="B5">
        <v>5.425489</v>
      </c>
      <c r="C5">
        <v>2.796827</v>
      </c>
      <c r="D5">
        <v>-0.386207</v>
      </c>
      <c r="E5">
        <v>-3.069052</v>
      </c>
      <c r="F5">
        <v>-4.793409</v>
      </c>
      <c r="G5">
        <v>6.459859</v>
      </c>
    </row>
    <row r="6" spans="1:7" ht="12.75">
      <c r="A6" t="s">
        <v>14</v>
      </c>
      <c r="B6" s="49">
        <v>71.52262</v>
      </c>
      <c r="C6" s="49">
        <v>-52.56125</v>
      </c>
      <c r="D6" s="49">
        <v>97.89875</v>
      </c>
      <c r="E6" s="49">
        <v>-79.22293</v>
      </c>
      <c r="F6" s="49">
        <v>-16.64188</v>
      </c>
      <c r="G6" s="49">
        <v>0.004579924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2.156605</v>
      </c>
      <c r="C8" s="49">
        <v>-3.085396</v>
      </c>
      <c r="D8" s="49">
        <v>-2.054323</v>
      </c>
      <c r="E8" s="49">
        <v>-3.599255</v>
      </c>
      <c r="F8" s="49">
        <v>-5.300265</v>
      </c>
      <c r="G8" s="49">
        <v>-2.494762</v>
      </c>
    </row>
    <row r="9" spans="1:7" ht="12.75">
      <c r="A9" t="s">
        <v>17</v>
      </c>
      <c r="B9" s="49">
        <v>0.0418768</v>
      </c>
      <c r="C9" s="49">
        <v>1.021281</v>
      </c>
      <c r="D9" s="49">
        <v>0.3294562</v>
      </c>
      <c r="E9" s="49">
        <v>0.4313076</v>
      </c>
      <c r="F9" s="49">
        <v>0.1743108</v>
      </c>
      <c r="G9" s="49">
        <v>0.4580196</v>
      </c>
    </row>
    <row r="10" spans="1:7" ht="12.75">
      <c r="A10" t="s">
        <v>18</v>
      </c>
      <c r="B10" s="49">
        <v>0.2817772</v>
      </c>
      <c r="C10" s="49">
        <v>1.277635</v>
      </c>
      <c r="D10" s="49">
        <v>0.8425903</v>
      </c>
      <c r="E10" s="49">
        <v>1.088576</v>
      </c>
      <c r="F10" s="49">
        <v>-0.9078221</v>
      </c>
      <c r="G10" s="49">
        <v>0.692197</v>
      </c>
    </row>
    <row r="11" spans="1:7" ht="12.75">
      <c r="A11" t="s">
        <v>19</v>
      </c>
      <c r="B11" s="49">
        <v>1.72146</v>
      </c>
      <c r="C11" s="49">
        <v>1.146315</v>
      </c>
      <c r="D11" s="49">
        <v>2.16351</v>
      </c>
      <c r="E11" s="49">
        <v>1.468953</v>
      </c>
      <c r="F11" s="49">
        <v>12.97759</v>
      </c>
      <c r="G11" s="49">
        <v>3.126182</v>
      </c>
    </row>
    <row r="12" spans="1:7" ht="12.75">
      <c r="A12" t="s">
        <v>20</v>
      </c>
      <c r="B12" s="49">
        <v>0.01307482</v>
      </c>
      <c r="C12" s="49">
        <v>0.1050678</v>
      </c>
      <c r="D12" s="49">
        <v>0.2309927</v>
      </c>
      <c r="E12" s="49">
        <v>0.3374336</v>
      </c>
      <c r="F12" s="49">
        <v>-0.1306595</v>
      </c>
      <c r="G12" s="49">
        <v>0.1465351</v>
      </c>
    </row>
    <row r="13" spans="1:7" ht="12.75">
      <c r="A13" t="s">
        <v>21</v>
      </c>
      <c r="B13" s="49">
        <v>-0.02619007</v>
      </c>
      <c r="C13" s="49">
        <v>0.08383194</v>
      </c>
      <c r="D13" s="49">
        <v>0.08832913</v>
      </c>
      <c r="E13" s="49">
        <v>0.1436028</v>
      </c>
      <c r="F13" s="49">
        <v>0.08023005</v>
      </c>
      <c r="G13" s="49">
        <v>0.08283862</v>
      </c>
    </row>
    <row r="14" spans="1:7" ht="12.75">
      <c r="A14" t="s">
        <v>22</v>
      </c>
      <c r="B14" s="49">
        <v>-0.01868427</v>
      </c>
      <c r="C14" s="49">
        <v>0.09093121</v>
      </c>
      <c r="D14" s="49">
        <v>0.02491979</v>
      </c>
      <c r="E14" s="49">
        <v>0.03756532</v>
      </c>
      <c r="F14" s="49">
        <v>0.1270553</v>
      </c>
      <c r="G14" s="49">
        <v>0.05110361</v>
      </c>
    </row>
    <row r="15" spans="1:7" ht="12.75">
      <c r="A15" t="s">
        <v>23</v>
      </c>
      <c r="B15" s="49">
        <v>-0.4973305</v>
      </c>
      <c r="C15" s="49">
        <v>-0.2476731</v>
      </c>
      <c r="D15" s="49">
        <v>-0.1345442</v>
      </c>
      <c r="E15" s="49">
        <v>-0.1711766</v>
      </c>
      <c r="F15" s="49">
        <v>-0.4073395</v>
      </c>
      <c r="G15" s="49">
        <v>-0.2595497</v>
      </c>
    </row>
    <row r="16" spans="1:7" ht="12.75">
      <c r="A16" t="s">
        <v>24</v>
      </c>
      <c r="B16" s="49">
        <v>0.03248455</v>
      </c>
      <c r="C16" s="49">
        <v>0.0362469</v>
      </c>
      <c r="D16" s="49">
        <v>0.03820641</v>
      </c>
      <c r="E16" s="49">
        <v>0.05131205</v>
      </c>
      <c r="F16" s="49">
        <v>-0.03545985</v>
      </c>
      <c r="G16" s="49">
        <v>0.0302522</v>
      </c>
    </row>
    <row r="17" spans="1:7" ht="12.75">
      <c r="A17" t="s">
        <v>25</v>
      </c>
      <c r="B17" s="49">
        <v>-0.01267286</v>
      </c>
      <c r="C17" s="49">
        <v>-0.0203831</v>
      </c>
      <c r="D17" s="49">
        <v>-0.03336682</v>
      </c>
      <c r="E17" s="49">
        <v>-0.03267322</v>
      </c>
      <c r="F17" s="49">
        <v>-0.03479944</v>
      </c>
      <c r="G17" s="49">
        <v>-0.02726226</v>
      </c>
    </row>
    <row r="18" spans="1:7" ht="12.75">
      <c r="A18" t="s">
        <v>26</v>
      </c>
      <c r="B18" s="49">
        <v>0.01238378</v>
      </c>
      <c r="C18" s="49">
        <v>0.02813442</v>
      </c>
      <c r="D18" s="49">
        <v>-0.004459225</v>
      </c>
      <c r="E18" s="49">
        <v>0.02688806</v>
      </c>
      <c r="F18" s="49">
        <v>0.009231956</v>
      </c>
      <c r="G18" s="49">
        <v>0.01518541</v>
      </c>
    </row>
    <row r="19" spans="1:7" ht="12.75">
      <c r="A19" t="s">
        <v>27</v>
      </c>
      <c r="B19" s="49">
        <v>-0.1888896</v>
      </c>
      <c r="C19" s="49">
        <v>-0.171399</v>
      </c>
      <c r="D19" s="49">
        <v>-0.1889994</v>
      </c>
      <c r="E19" s="49">
        <v>-0.1783692</v>
      </c>
      <c r="F19" s="49">
        <v>-0.1370655</v>
      </c>
      <c r="G19" s="49">
        <v>-0.1752806</v>
      </c>
    </row>
    <row r="20" spans="1:7" ht="12.75">
      <c r="A20" t="s">
        <v>28</v>
      </c>
      <c r="B20" s="49">
        <v>0.00126555</v>
      </c>
      <c r="C20" s="49">
        <v>0.0005223001</v>
      </c>
      <c r="D20" s="49">
        <v>-0.0006420224</v>
      </c>
      <c r="E20" s="49">
        <v>-0.003849221</v>
      </c>
      <c r="F20" s="49">
        <v>-0.003709767</v>
      </c>
      <c r="G20" s="49">
        <v>-0.00126473</v>
      </c>
    </row>
    <row r="21" spans="1:7" ht="12.75">
      <c r="A21" t="s">
        <v>29</v>
      </c>
      <c r="B21" s="49">
        <v>-35.89749</v>
      </c>
      <c r="C21" s="49">
        <v>52.95767</v>
      </c>
      <c r="D21" s="49">
        <v>14.93201</v>
      </c>
      <c r="E21" s="49">
        <v>-26.36284</v>
      </c>
      <c r="F21" s="49">
        <v>-35.93847</v>
      </c>
      <c r="G21" s="49">
        <v>0.001409028</v>
      </c>
    </row>
    <row r="22" spans="1:7" ht="12.75">
      <c r="A22" t="s">
        <v>30</v>
      </c>
      <c r="B22" s="49">
        <v>108.514</v>
      </c>
      <c r="C22" s="49">
        <v>55.93712</v>
      </c>
      <c r="D22" s="49">
        <v>-7.724134</v>
      </c>
      <c r="E22" s="49">
        <v>-61.3818</v>
      </c>
      <c r="F22" s="49">
        <v>-95.87112</v>
      </c>
      <c r="G22" s="49">
        <v>0</v>
      </c>
    </row>
    <row r="23" spans="1:7" ht="12.75">
      <c r="A23" t="s">
        <v>31</v>
      </c>
      <c r="B23" s="49">
        <v>4.57462</v>
      </c>
      <c r="C23" s="49">
        <v>-0.9856715</v>
      </c>
      <c r="D23" s="49">
        <v>-0.2636426</v>
      </c>
      <c r="E23" s="49">
        <v>-1.043146</v>
      </c>
      <c r="F23" s="49">
        <v>7.621551</v>
      </c>
      <c r="G23" s="49">
        <v>1.126444</v>
      </c>
    </row>
    <row r="24" spans="1:7" ht="12.75">
      <c r="A24" t="s">
        <v>32</v>
      </c>
      <c r="B24" s="49">
        <v>-1.569673</v>
      </c>
      <c r="C24" s="49">
        <v>3.087203</v>
      </c>
      <c r="D24" s="49">
        <v>1.143937</v>
      </c>
      <c r="E24" s="49">
        <v>3.425144</v>
      </c>
      <c r="F24" s="49">
        <v>0.3600693</v>
      </c>
      <c r="G24" s="49">
        <v>1.662262</v>
      </c>
    </row>
    <row r="25" spans="1:7" ht="12.75">
      <c r="A25" t="s">
        <v>33</v>
      </c>
      <c r="B25" s="49">
        <v>-0.7633442</v>
      </c>
      <c r="C25" s="49">
        <v>-0.8123905</v>
      </c>
      <c r="D25" s="49">
        <v>0.3382287</v>
      </c>
      <c r="E25" s="49">
        <v>-0.1242295</v>
      </c>
      <c r="F25" s="49">
        <v>-1.607215</v>
      </c>
      <c r="G25" s="49">
        <v>-0.4686785</v>
      </c>
    </row>
    <row r="26" spans="1:7" ht="12.75">
      <c r="A26" t="s">
        <v>34</v>
      </c>
      <c r="B26" s="49">
        <v>-0.1055833</v>
      </c>
      <c r="C26" s="49">
        <v>0.2902192</v>
      </c>
      <c r="D26" s="49">
        <v>0.07710874</v>
      </c>
      <c r="E26" s="49">
        <v>-0.3253993</v>
      </c>
      <c r="F26" s="49">
        <v>1.422807</v>
      </c>
      <c r="G26" s="49">
        <v>0.1842312</v>
      </c>
    </row>
    <row r="27" spans="1:7" ht="12.75">
      <c r="A27" t="s">
        <v>35</v>
      </c>
      <c r="B27" s="49">
        <v>0.2751465</v>
      </c>
      <c r="C27" s="49">
        <v>0.2151941</v>
      </c>
      <c r="D27" s="49">
        <v>-0.0997419</v>
      </c>
      <c r="E27" s="49">
        <v>0.2904543</v>
      </c>
      <c r="F27" s="49">
        <v>0.05920651</v>
      </c>
      <c r="G27" s="49">
        <v>0.1455119</v>
      </c>
    </row>
    <row r="28" spans="1:7" ht="12.75">
      <c r="A28" t="s">
        <v>36</v>
      </c>
      <c r="B28" s="49">
        <v>-0.2680967</v>
      </c>
      <c r="C28" s="49">
        <v>0.3998139</v>
      </c>
      <c r="D28" s="49">
        <v>0.03093634</v>
      </c>
      <c r="E28" s="49">
        <v>0.1198472</v>
      </c>
      <c r="F28" s="49">
        <v>-0.211291</v>
      </c>
      <c r="G28" s="49">
        <v>0.06547387</v>
      </c>
    </row>
    <row r="29" spans="1:7" ht="12.75">
      <c r="A29" t="s">
        <v>37</v>
      </c>
      <c r="B29" s="49">
        <v>-0.005873396</v>
      </c>
      <c r="C29" s="49">
        <v>-0.01737405</v>
      </c>
      <c r="D29" s="49">
        <v>0.1136517</v>
      </c>
      <c r="E29" s="49">
        <v>0.1518098</v>
      </c>
      <c r="F29" s="49">
        <v>0.007070433</v>
      </c>
      <c r="G29" s="49">
        <v>0.05977015</v>
      </c>
    </row>
    <row r="30" spans="1:7" ht="12.75">
      <c r="A30" t="s">
        <v>38</v>
      </c>
      <c r="B30" s="49">
        <v>0.07828623</v>
      </c>
      <c r="C30" s="49">
        <v>0.09460379</v>
      </c>
      <c r="D30" s="49">
        <v>0.02942498</v>
      </c>
      <c r="E30" s="49">
        <v>-0.02897656</v>
      </c>
      <c r="F30" s="49">
        <v>0.1858886</v>
      </c>
      <c r="G30" s="49">
        <v>0.05894922</v>
      </c>
    </row>
    <row r="31" spans="1:7" ht="12.75">
      <c r="A31" t="s">
        <v>39</v>
      </c>
      <c r="B31" s="49">
        <v>0.0252527</v>
      </c>
      <c r="C31" s="49">
        <v>0.04075796</v>
      </c>
      <c r="D31" s="49">
        <v>0.01688425</v>
      </c>
      <c r="E31" s="49">
        <v>0.08532435</v>
      </c>
      <c r="F31" s="49">
        <v>0.05246546</v>
      </c>
      <c r="G31" s="49">
        <v>0.04504781</v>
      </c>
    </row>
    <row r="32" spans="1:7" ht="12.75">
      <c r="A32" t="s">
        <v>40</v>
      </c>
      <c r="B32" s="49">
        <v>0.006616459</v>
      </c>
      <c r="C32" s="49">
        <v>0.04628382</v>
      </c>
      <c r="D32" s="49">
        <v>-0.002210555</v>
      </c>
      <c r="E32" s="49">
        <v>-0.006724097</v>
      </c>
      <c r="F32" s="49">
        <v>-0.02334846</v>
      </c>
      <c r="G32" s="49">
        <v>0.006841169</v>
      </c>
    </row>
    <row r="33" spans="1:7" ht="12.75">
      <c r="A33" t="s">
        <v>41</v>
      </c>
      <c r="B33" s="49">
        <v>0.1017848</v>
      </c>
      <c r="C33" s="49">
        <v>0.06731407</v>
      </c>
      <c r="D33" s="49">
        <v>0.07059419</v>
      </c>
      <c r="E33" s="49">
        <v>0.09184447</v>
      </c>
      <c r="F33" s="49">
        <v>0.05861316</v>
      </c>
      <c r="G33" s="49">
        <v>0.077853</v>
      </c>
    </row>
    <row r="34" spans="1:7" ht="12.75">
      <c r="A34" t="s">
        <v>42</v>
      </c>
      <c r="B34" s="49">
        <v>-0.009709072</v>
      </c>
      <c r="C34" s="49">
        <v>0.00532136</v>
      </c>
      <c r="D34" s="49">
        <v>0.006680884</v>
      </c>
      <c r="E34" s="49">
        <v>0.01388845</v>
      </c>
      <c r="F34" s="49">
        <v>-0.01966563</v>
      </c>
      <c r="G34" s="49">
        <v>0.002182829</v>
      </c>
    </row>
    <row r="35" spans="1:7" ht="12.75">
      <c r="A35" t="s">
        <v>43</v>
      </c>
      <c r="B35" s="49">
        <v>0.001365815</v>
      </c>
      <c r="C35" s="49">
        <v>-0.004604623</v>
      </c>
      <c r="D35" s="49">
        <v>0.003024615</v>
      </c>
      <c r="E35" s="49">
        <v>-0.001326929</v>
      </c>
      <c r="F35" s="49">
        <v>0.007815104</v>
      </c>
      <c r="G35" s="49">
        <v>0.0005379025</v>
      </c>
    </row>
    <row r="36" spans="1:6" ht="12.75">
      <c r="A36" t="s">
        <v>44</v>
      </c>
      <c r="B36" s="49">
        <v>17.89856</v>
      </c>
      <c r="C36" s="49">
        <v>17.89856</v>
      </c>
      <c r="D36" s="49">
        <v>17.91077</v>
      </c>
      <c r="E36" s="49">
        <v>17.91077</v>
      </c>
      <c r="F36" s="49">
        <v>17.92297</v>
      </c>
    </row>
    <row r="37" spans="1:6" ht="12.75">
      <c r="A37" t="s">
        <v>45</v>
      </c>
      <c r="B37" s="49">
        <v>-0.1154582</v>
      </c>
      <c r="C37" s="49">
        <v>-0.05289714</v>
      </c>
      <c r="D37" s="49">
        <v>-0.02543132</v>
      </c>
      <c r="E37" s="49">
        <v>-0.01220703</v>
      </c>
      <c r="F37" s="49">
        <v>0.004577637</v>
      </c>
    </row>
    <row r="38" spans="1:7" ht="12.75">
      <c r="A38" t="s">
        <v>55</v>
      </c>
      <c r="B38" s="49">
        <v>-0.000120912</v>
      </c>
      <c r="C38" s="49">
        <v>8.884775E-05</v>
      </c>
      <c r="D38" s="49">
        <v>-0.0001664082</v>
      </c>
      <c r="E38" s="49">
        <v>0.0001343988</v>
      </c>
      <c r="F38" s="49">
        <v>2.770292E-05</v>
      </c>
      <c r="G38" s="49">
        <v>0.0002561544</v>
      </c>
    </row>
    <row r="39" spans="1:7" ht="12.75">
      <c r="A39" t="s">
        <v>56</v>
      </c>
      <c r="B39" s="49">
        <v>6.233779E-05</v>
      </c>
      <c r="C39" s="49">
        <v>-9.052503E-05</v>
      </c>
      <c r="D39" s="49">
        <v>-2.551295E-05</v>
      </c>
      <c r="E39" s="49">
        <v>4.564179E-05</v>
      </c>
      <c r="F39" s="49">
        <v>6.136099E-05</v>
      </c>
      <c r="G39" s="49">
        <v>0.0007707163</v>
      </c>
    </row>
    <row r="40" spans="2:7" ht="12.75">
      <c r="B40" t="s">
        <v>46</v>
      </c>
      <c r="C40">
        <v>-0.003753</v>
      </c>
      <c r="D40" t="s">
        <v>47</v>
      </c>
      <c r="E40">
        <v>3.116946</v>
      </c>
      <c r="F40" t="s">
        <v>48</v>
      </c>
      <c r="G40">
        <v>55.018123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-0.00012091200162426902</v>
      </c>
      <c r="C50">
        <f>-0.017/(C7*C7+C22*C22)*(C21*C22+C6*C7)</f>
        <v>8.884775406598518E-05</v>
      </c>
      <c r="D50">
        <f>-0.017/(D7*D7+D22*D22)*(D21*D22+D6*D7)</f>
        <v>-0.00016640816845330713</v>
      </c>
      <c r="E50">
        <f>-0.017/(E7*E7+E22*E22)*(E21*E22+E6*E7)</f>
        <v>0.00013439882346413668</v>
      </c>
      <c r="F50">
        <f>-0.017/(F7*F7+F22*F22)*(F21*F22+F6*F7)</f>
        <v>2.7702921316349126E-05</v>
      </c>
      <c r="G50">
        <f>(B50*B$4+C50*C$4+D50*D$4+E50*E$4+F50*F$4)/SUM(B$4:F$4)</f>
        <v>-1.7850088707842949E-07</v>
      </c>
    </row>
    <row r="51" spans="1:7" ht="12.75">
      <c r="A51" t="s">
        <v>59</v>
      </c>
      <c r="B51">
        <f>-0.017/(B7*B7+B22*B22)*(B21*B7-B6*B22)</f>
        <v>6.23377974944256E-05</v>
      </c>
      <c r="C51">
        <f>-0.017/(C7*C7+C22*C22)*(C21*C7-C6*C22)</f>
        <v>-9.052502774809194E-05</v>
      </c>
      <c r="D51">
        <f>-0.017/(D7*D7+D22*D22)*(D21*D7-D6*D22)</f>
        <v>-2.551295289918279E-05</v>
      </c>
      <c r="E51">
        <f>-0.017/(E7*E7+E22*E22)*(E21*E7-E6*E22)</f>
        <v>4.564179217021109E-05</v>
      </c>
      <c r="F51">
        <f>-0.017/(F7*F7+F22*F22)*(F21*F7-F6*F22)</f>
        <v>6.136099000938702E-05</v>
      </c>
      <c r="G51">
        <f>(B51*B$4+C51*C$4+D51*D$4+E51*E$4+F51*F$4)/SUM(B$4:F$4)</f>
        <v>2.7683456122388807E-07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9999.93577280442</v>
      </c>
      <c r="C62">
        <f>C7+(2/0.017)*(C8*C50-C23*C51)</f>
        <v>9999.95725194766</v>
      </c>
      <c r="D62">
        <f>D7+(2/0.017)*(D8*D50-D23*D51)</f>
        <v>10000.039427038424</v>
      </c>
      <c r="E62">
        <f>E7+(2/0.017)*(E8*E50-E23*E51)</f>
        <v>9999.948691225363</v>
      </c>
      <c r="F62">
        <f>F7+(2/0.017)*(F8*F50-F23*F51)</f>
        <v>9999.927706030703</v>
      </c>
    </row>
    <row r="63" spans="1:6" ht="12.75">
      <c r="A63" t="s">
        <v>67</v>
      </c>
      <c r="B63">
        <f>B8+(3/0.017)*(B9*B50-B24*B51)</f>
        <v>2.17297909704062</v>
      </c>
      <c r="C63">
        <f>C8+(3/0.017)*(C9*C50-C24*C51)</f>
        <v>-3.02006523640719</v>
      </c>
      <c r="D63">
        <f>D8+(3/0.017)*(D9*D50-D24*D51)</f>
        <v>-2.058847528004757</v>
      </c>
      <c r="E63">
        <f>E8+(3/0.017)*(E9*E50-E24*E51)</f>
        <v>-3.6166130841076303</v>
      </c>
      <c r="F63">
        <f>F8+(3/0.017)*(F9*F50-F24*F51)</f>
        <v>-5.303311815942881</v>
      </c>
    </row>
    <row r="64" spans="1:6" ht="12.75">
      <c r="A64" t="s">
        <v>68</v>
      </c>
      <c r="B64">
        <f>B9+(4/0.017)*(B10*B50-B25*B51)</f>
        <v>0.04505678844566172</v>
      </c>
      <c r="C64">
        <f>C9+(4/0.017)*(C10*C50-C25*C51)</f>
        <v>1.0306864888732492</v>
      </c>
      <c r="D64">
        <f>D9+(4/0.017)*(D10*D50-D25*D51)</f>
        <v>0.29849509513240685</v>
      </c>
      <c r="E64">
        <f>E9+(4/0.017)*(E10*E50-E25*E51)</f>
        <v>0.46706604486393066</v>
      </c>
      <c r="F64">
        <f>F9+(4/0.017)*(F10*F50-F25*F51)</f>
        <v>0.19159808925938684</v>
      </c>
    </row>
    <row r="65" spans="1:6" ht="12.75">
      <c r="A65" t="s">
        <v>69</v>
      </c>
      <c r="B65">
        <f>B10+(5/0.017)*(B11*B50-B26*B51)</f>
        <v>0.22249386354649384</v>
      </c>
      <c r="C65">
        <f>C10+(5/0.017)*(C11*C50-C26*C51)</f>
        <v>1.3153172395103467</v>
      </c>
      <c r="D65">
        <f>D10+(5/0.017)*(D11*D50-D26*D51)</f>
        <v>0.7372789868003885</v>
      </c>
      <c r="E65">
        <f>E10+(5/0.017)*(E11*E50-E26*E51)</f>
        <v>1.151010518278543</v>
      </c>
      <c r="F65">
        <f>F10+(5/0.017)*(F11*F50-F26*F51)</f>
        <v>-0.8277596563136608</v>
      </c>
    </row>
    <row r="66" spans="1:6" ht="12.75">
      <c r="A66" t="s">
        <v>70</v>
      </c>
      <c r="B66">
        <f>B11+(6/0.017)*(B12*B50-B27*B51)</f>
        <v>1.7148483778392787</v>
      </c>
      <c r="C66">
        <f>C11+(6/0.017)*(C12*C50-C27*C51)</f>
        <v>1.1564851729158987</v>
      </c>
      <c r="D66">
        <f>D11+(6/0.017)*(D12*D50-D27*D51)</f>
        <v>2.1490451355776967</v>
      </c>
      <c r="E66">
        <f>E11+(6/0.017)*(E12*E50-E27*E51)</f>
        <v>1.4802802320147261</v>
      </c>
      <c r="F66">
        <f>F11+(6/0.017)*(F12*F50-F27*F51)</f>
        <v>12.975030251794234</v>
      </c>
    </row>
    <row r="67" spans="1:6" ht="12.75">
      <c r="A67" t="s">
        <v>71</v>
      </c>
      <c r="B67">
        <f>B12+(7/0.017)*(B13*B50-B28*B51)</f>
        <v>0.021260394179960257</v>
      </c>
      <c r="C67">
        <f>C12+(7/0.017)*(C13*C50-C28*C51)</f>
        <v>0.12303780634452771</v>
      </c>
      <c r="D67">
        <f>D12+(7/0.017)*(D13*D50-D28*D51)</f>
        <v>0.22526529532273137</v>
      </c>
      <c r="E67">
        <f>E12+(7/0.017)*(E13*E50-E28*E51)</f>
        <v>0.3431283085059422</v>
      </c>
      <c r="F67">
        <f>F12+(7/0.017)*(F13*F50-F28*F51)</f>
        <v>-0.12440576929899937</v>
      </c>
    </row>
    <row r="68" spans="1:6" ht="12.75">
      <c r="A68" t="s">
        <v>72</v>
      </c>
      <c r="B68">
        <f>B13+(8/0.017)*(B14*B50-B29*B51)</f>
        <v>-0.024954640797627835</v>
      </c>
      <c r="C68">
        <f>C13+(8/0.017)*(C14*C50-C29*C51)</f>
        <v>0.08689370349395563</v>
      </c>
      <c r="D68">
        <f>D13+(8/0.017)*(D14*D50-D29*D51)</f>
        <v>0.08774218122676283</v>
      </c>
      <c r="E68">
        <f>E13+(8/0.017)*(E14*E50-E29*E51)</f>
        <v>0.14271802986826</v>
      </c>
      <c r="F68">
        <f>F13+(8/0.017)*(F14*F50-F29*F51)</f>
        <v>0.08168226374590593</v>
      </c>
    </row>
    <row r="69" spans="1:6" ht="12.75">
      <c r="A69" t="s">
        <v>73</v>
      </c>
      <c r="B69">
        <f>B14+(9/0.017)*(B15*B50-B30*B51)</f>
        <v>0.010567336802535795</v>
      </c>
      <c r="C69">
        <f>C14+(9/0.017)*(C15*C50-C30*C51)</f>
        <v>0.08381528696090473</v>
      </c>
      <c r="D69">
        <f>D14+(9/0.017)*(D15*D50-D30*D51)</f>
        <v>0.0371703634259608</v>
      </c>
      <c r="E69">
        <f>E14+(9/0.017)*(E15*E50-E30*E51)</f>
        <v>0.0260858774330958</v>
      </c>
      <c r="F69">
        <f>F14+(9/0.017)*(F15*F50-F30*F51)</f>
        <v>0.1150425221291177</v>
      </c>
    </row>
    <row r="70" spans="1:6" ht="12.75">
      <c r="A70" t="s">
        <v>74</v>
      </c>
      <c r="B70">
        <f>B15+(10/0.017)*(B16*B50-B31*B51)</f>
        <v>-0.5005669527418536</v>
      </c>
      <c r="C70">
        <f>C15+(10/0.017)*(C16*C50-C31*C51)</f>
        <v>-0.24360835228422942</v>
      </c>
      <c r="D70">
        <f>D15+(10/0.017)*(D16*D50-D31*D51)</f>
        <v>-0.13803072449193418</v>
      </c>
      <c r="E70">
        <f>E15+(10/0.017)*(E16*E50-E31*E51)</f>
        <v>-0.1694107630001326</v>
      </c>
      <c r="F70">
        <f>F15+(10/0.017)*(F16*F50-F31*F51)</f>
        <v>-0.40981107294196323</v>
      </c>
    </row>
    <row r="71" spans="1:6" ht="12.75">
      <c r="A71" t="s">
        <v>75</v>
      </c>
      <c r="B71">
        <f>B16+(11/0.017)*(B17*B50-B32*B51)</f>
        <v>0.033209155839055975</v>
      </c>
      <c r="C71">
        <f>C16+(11/0.017)*(C17*C50-C32*C51)</f>
        <v>0.03778615681016108</v>
      </c>
      <c r="D71">
        <f>D16+(11/0.017)*(D17*D50-D32*D51)</f>
        <v>0.04176271881146273</v>
      </c>
      <c r="E71">
        <f>E16+(11/0.017)*(E17*E50-E32*E51)</f>
        <v>0.048669240154190344</v>
      </c>
      <c r="F71">
        <f>F16+(11/0.017)*(F17*F50-F32*F51)</f>
        <v>-0.035156613341244876</v>
      </c>
    </row>
    <row r="72" spans="1:6" ht="12.75">
      <c r="A72" t="s">
        <v>76</v>
      </c>
      <c r="B72">
        <f>B17+(12/0.017)*(B18*B50-B33*B51)</f>
        <v>-0.018208663207918963</v>
      </c>
      <c r="C72">
        <f>C17+(12/0.017)*(C18*C50-C33*C51)</f>
        <v>-0.01431724958809214</v>
      </c>
      <c r="D72">
        <f>D17+(12/0.017)*(D18*D50-D33*D51)</f>
        <v>-0.03157167808748436</v>
      </c>
      <c r="E72">
        <f>E17+(12/0.017)*(E18*E50-E33*E51)</f>
        <v>-0.03308137711705182</v>
      </c>
      <c r="F72">
        <f>F17+(12/0.017)*(F18*F50-F33*F51)</f>
        <v>-0.03715765838201031</v>
      </c>
    </row>
    <row r="73" spans="1:6" ht="12.75">
      <c r="A73" t="s">
        <v>77</v>
      </c>
      <c r="B73">
        <f>B18+(13/0.017)*(B19*B50-B34*B51)</f>
        <v>0.030311744895331186</v>
      </c>
      <c r="C73">
        <f>C18+(13/0.017)*(C19*C50-C34*C51)</f>
        <v>0.016857531812501374</v>
      </c>
      <c r="D73">
        <f>D18+(13/0.017)*(D19*D50-D34*D51)</f>
        <v>0.01972191676062832</v>
      </c>
      <c r="E73">
        <f>E18+(13/0.017)*(E19*E50-E34*E51)</f>
        <v>0.008071321363578028</v>
      </c>
      <c r="F73">
        <f>F18+(13/0.017)*(F19*F50-F34*F51)</f>
        <v>0.0072510525256199556</v>
      </c>
    </row>
    <row r="74" spans="1:6" ht="12.75">
      <c r="A74" t="s">
        <v>78</v>
      </c>
      <c r="B74">
        <f>B19+(14/0.017)*(B20*B50-B35*B51)</f>
        <v>-0.18908573347973917</v>
      </c>
      <c r="C74">
        <f>C19+(14/0.017)*(C20*C50-C35*C51)</f>
        <v>-0.17170405871036204</v>
      </c>
      <c r="D74">
        <f>D19+(14/0.017)*(D20*D50-D35*D51)</f>
        <v>-0.18884786677387505</v>
      </c>
      <c r="E74">
        <f>E19+(14/0.017)*(E20*E50-E35*E51)</f>
        <v>-0.1787453613520089</v>
      </c>
      <c r="F74">
        <f>F19+(14/0.017)*(F20*F50-F35*F51)</f>
        <v>-0.1375450526249865</v>
      </c>
    </row>
    <row r="75" spans="1:6" ht="12.75">
      <c r="A75" t="s">
        <v>79</v>
      </c>
      <c r="B75" s="49">
        <f>B20</f>
        <v>0.00126555</v>
      </c>
      <c r="C75" s="49">
        <f>C20</f>
        <v>0.0005223001</v>
      </c>
      <c r="D75" s="49">
        <f>D20</f>
        <v>-0.0006420224</v>
      </c>
      <c r="E75" s="49">
        <f>E20</f>
        <v>-0.003849221</v>
      </c>
      <c r="F75" s="49">
        <f>F20</f>
        <v>-0.003709767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108.46474253469353</v>
      </c>
      <c r="C82">
        <f>C22+(2/0.017)*(C8*C51+C23*C50)</f>
        <v>55.95967657170494</v>
      </c>
      <c r="D82">
        <f>D22+(2/0.017)*(D8*D51+D23*D50)</f>
        <v>-7.712806455514003</v>
      </c>
      <c r="E82">
        <f>E22+(2/0.017)*(E8*E51+E23*E50)</f>
        <v>-61.417620475738694</v>
      </c>
      <c r="F82">
        <f>F22+(2/0.017)*(F8*F51+F23*F50)</f>
        <v>-95.88454238588831</v>
      </c>
    </row>
    <row r="83" spans="1:6" ht="12.75">
      <c r="A83" t="s">
        <v>82</v>
      </c>
      <c r="B83">
        <f>B23+(3/0.017)*(B9*B51+B24*B50)</f>
        <v>4.608573437377121</v>
      </c>
      <c r="C83">
        <f>C23+(3/0.017)*(C9*C51+C24*C50)</f>
        <v>-0.9535821655237343</v>
      </c>
      <c r="D83">
        <f>D23+(3/0.017)*(D9*D51+D24*D50)</f>
        <v>-0.29871892850157317</v>
      </c>
      <c r="E83">
        <f>E23+(3/0.017)*(E9*E51+E24*E50)</f>
        <v>-0.9584364160642564</v>
      </c>
      <c r="F83">
        <f>F23+(3/0.017)*(F9*F51+F24*F50)</f>
        <v>7.625198797895941</v>
      </c>
    </row>
    <row r="84" spans="1:6" ht="12.75">
      <c r="A84" t="s">
        <v>83</v>
      </c>
      <c r="B84">
        <f>B24+(4/0.017)*(B10*B51+B25*B50)</f>
        <v>-1.5438229187806065</v>
      </c>
      <c r="C84">
        <f>C24+(4/0.017)*(C10*C51+C25*C50)</f>
        <v>3.043006055252594</v>
      </c>
      <c r="D84">
        <f>D24+(4/0.017)*(D10*D51+D25*D50)</f>
        <v>1.1256355917358702</v>
      </c>
      <c r="E84">
        <f>E24+(4/0.017)*(E10*E51+E25*E50)</f>
        <v>3.4329059437444567</v>
      </c>
      <c r="F84">
        <f>F24+(4/0.017)*(F10*F51+F25*F50)</f>
        <v>0.3364859085901513</v>
      </c>
    </row>
    <row r="85" spans="1:6" ht="12.75">
      <c r="A85" t="s">
        <v>84</v>
      </c>
      <c r="B85">
        <f>B25+(5/0.017)*(B11*B51+B26*B50)</f>
        <v>-0.7280270491129854</v>
      </c>
      <c r="C85">
        <f>C25+(5/0.017)*(C11*C51+C26*C50)</f>
        <v>-0.8353272273753609</v>
      </c>
      <c r="D85">
        <f>D25+(5/0.017)*(D11*D51+D26*D50)</f>
        <v>0.3182201550229255</v>
      </c>
      <c r="E85">
        <f>E25+(5/0.017)*(E11*E51+E26*E50)</f>
        <v>-0.11737292221830753</v>
      </c>
      <c r="F85">
        <f>F25+(5/0.017)*(F11*F51+F26*F50)</f>
        <v>-1.3614109762631554</v>
      </c>
    </row>
    <row r="86" spans="1:6" ht="12.75">
      <c r="A86" t="s">
        <v>85</v>
      </c>
      <c r="B86">
        <f>B26+(6/0.017)*(B12*B51+B27*B50)</f>
        <v>-0.11703746184946208</v>
      </c>
      <c r="C86">
        <f>C26+(6/0.017)*(C12*C51+C27*C50)</f>
        <v>0.2936103459868777</v>
      </c>
      <c r="D86">
        <f>D26+(6/0.017)*(D12*D51+D27*D50)</f>
        <v>0.08088682036066983</v>
      </c>
      <c r="E86">
        <f>E26+(6/0.017)*(E12*E51+E27*E50)</f>
        <v>-0.30618596220027805</v>
      </c>
      <c r="F86">
        <f>F26+(6/0.017)*(F12*F51+F27*F50)</f>
        <v>1.4205562224754638</v>
      </c>
    </row>
    <row r="87" spans="1:6" ht="12.75">
      <c r="A87" t="s">
        <v>86</v>
      </c>
      <c r="B87">
        <f>B27+(7/0.017)*(B13*B51+B28*B50)</f>
        <v>0.2878220494953444</v>
      </c>
      <c r="C87">
        <f>C27+(7/0.017)*(C13*C51+C28*C50)</f>
        <v>0.2266962028560472</v>
      </c>
      <c r="D87">
        <f>D27+(7/0.017)*(D13*D51+D28*D50)</f>
        <v>-0.10278961625173835</v>
      </c>
      <c r="E87">
        <f>E27+(7/0.017)*(E13*E51+E28*E50)</f>
        <v>0.2997855519292306</v>
      </c>
      <c r="F87">
        <f>F27+(7/0.017)*(F13*F51+F28*F50)</f>
        <v>0.058823411261208776</v>
      </c>
    </row>
    <row r="88" spans="1:6" ht="12.75">
      <c r="A88" t="s">
        <v>87</v>
      </c>
      <c r="B88">
        <f>B28+(8/0.017)*(B14*B51+B29*B50)</f>
        <v>-0.2683106163166585</v>
      </c>
      <c r="C88">
        <f>C28+(8/0.017)*(C14*C51+C29*C50)</f>
        <v>0.39521380793884814</v>
      </c>
      <c r="D88">
        <f>D28+(8/0.017)*(D14*D51+D29*D50)</f>
        <v>0.021737117097820117</v>
      </c>
      <c r="E88">
        <f>E28+(8/0.017)*(E14*E51+E29*E50)</f>
        <v>0.130255485665211</v>
      </c>
      <c r="F88">
        <f>F28+(8/0.017)*(F14*F51+F29*F50)</f>
        <v>-0.20753000675623004</v>
      </c>
    </row>
    <row r="89" spans="1:6" ht="12.75">
      <c r="A89" t="s">
        <v>88</v>
      </c>
      <c r="B89">
        <f>B29+(9/0.017)*(B15*B51+B30*B50)</f>
        <v>-0.02729775452302788</v>
      </c>
      <c r="C89">
        <f>C29+(9/0.017)*(C15*C51+C30*C50)</f>
        <v>-0.001054430196572087</v>
      </c>
      <c r="D89">
        <f>D29+(9/0.017)*(D15*D51+D30*D50)</f>
        <v>0.1128766744282322</v>
      </c>
      <c r="E89">
        <f>E29+(9/0.017)*(E15*E51+E30*E50)</f>
        <v>0.14561185874336635</v>
      </c>
      <c r="F89">
        <f>F29+(9/0.017)*(F15*F51+F30*F50)</f>
        <v>-0.003435795210276568</v>
      </c>
    </row>
    <row r="90" spans="1:6" ht="12.75">
      <c r="A90" t="s">
        <v>89</v>
      </c>
      <c r="B90">
        <f>B30+(10/0.017)*(B16*B51+B31*B50)</f>
        <v>0.07768132458598845</v>
      </c>
      <c r="C90">
        <f>C30+(10/0.017)*(C16*C51+C31*C50)</f>
        <v>0.09480379092825232</v>
      </c>
      <c r="D90">
        <f>D30+(10/0.017)*(D16*D51+D31*D50)</f>
        <v>0.027198841495891402</v>
      </c>
      <c r="E90">
        <f>E30+(10/0.017)*(E16*E51+E31*E50)</f>
        <v>-0.020853344603076654</v>
      </c>
      <c r="F90">
        <f>F30+(10/0.017)*(F16*F51+F31*F50)</f>
        <v>0.18546365588742453</v>
      </c>
    </row>
    <row r="91" spans="1:6" ht="12.75">
      <c r="A91" t="s">
        <v>90</v>
      </c>
      <c r="B91">
        <f>B31+(11/0.017)*(B17*B51+B32*B50)</f>
        <v>0.02422387162948169</v>
      </c>
      <c r="C91">
        <f>C31+(11/0.017)*(C17*C51+C32*C50)</f>
        <v>0.044612744449797126</v>
      </c>
      <c r="D91">
        <f>D31+(11/0.017)*(D17*D51+D32*D50)</f>
        <v>0.017673105627916408</v>
      </c>
      <c r="E91">
        <f>E31+(11/0.017)*(E17*E51+E32*E50)</f>
        <v>0.08377466026666273</v>
      </c>
      <c r="F91">
        <f>F31+(11/0.017)*(F17*F51+F32*F50)</f>
        <v>0.05066524617385223</v>
      </c>
    </row>
    <row r="92" spans="1:6" ht="12.75">
      <c r="A92" t="s">
        <v>91</v>
      </c>
      <c r="B92">
        <f>B32+(12/0.017)*(B18*B51+B33*B50)</f>
        <v>-0.0015259125292261515</v>
      </c>
      <c r="C92">
        <f>C32+(12/0.017)*(C18*C51+C33*C50)</f>
        <v>0.04870770337790403</v>
      </c>
      <c r="D92">
        <f>D32+(12/0.017)*(D18*D51+D33*D50)</f>
        <v>-0.010422565727496173</v>
      </c>
      <c r="E92">
        <f>E32+(12/0.017)*(E18*E51+E33*E50)</f>
        <v>0.002855438027812256</v>
      </c>
      <c r="F92">
        <f>F32+(12/0.017)*(F18*F51+F33*F50)</f>
        <v>-0.02180240984508305</v>
      </c>
    </row>
    <row r="93" spans="1:6" ht="12.75">
      <c r="A93" t="s">
        <v>92</v>
      </c>
      <c r="B93">
        <f>B33+(13/0.017)*(B19*B51+B34*B50)</f>
        <v>0.09367813894387084</v>
      </c>
      <c r="C93">
        <f>C33+(13/0.017)*(C19*C51+C34*C50)</f>
        <v>0.07954071538249607</v>
      </c>
      <c r="D93">
        <f>D33+(13/0.017)*(D19*D51+D34*D50)</f>
        <v>0.07343138579771191</v>
      </c>
      <c r="E93">
        <f>E33+(13/0.017)*(E19*E51+E34*E50)</f>
        <v>0.08704632399935634</v>
      </c>
      <c r="F93">
        <f>F33+(13/0.017)*(F19*F51+F34*F50)</f>
        <v>0.05176501221784971</v>
      </c>
    </row>
    <row r="94" spans="1:6" ht="12.75">
      <c r="A94" t="s">
        <v>93</v>
      </c>
      <c r="B94">
        <f>B34+(14/0.017)*(B20*B51+B35*B50)</f>
        <v>-0.009780102915430078</v>
      </c>
      <c r="C94">
        <f>C34+(14/0.017)*(C20*C51+C35*C50)</f>
        <v>0.004945508058775133</v>
      </c>
      <c r="D94">
        <f>D34+(14/0.017)*(D20*D51+D35*D50)</f>
        <v>0.006279873966326488</v>
      </c>
      <c r="E94">
        <f>E34+(14/0.017)*(E20*E51+E35*E50)</f>
        <v>0.013596901613030872</v>
      </c>
      <c r="F94">
        <f>F34+(14/0.017)*(F20*F51+F35*F50)</f>
        <v>-0.019674798982638998</v>
      </c>
    </row>
    <row r="95" spans="1:6" ht="12.75">
      <c r="A95" t="s">
        <v>94</v>
      </c>
      <c r="B95" s="49">
        <f>B35</f>
        <v>0.001365815</v>
      </c>
      <c r="C95" s="49">
        <f>C35</f>
        <v>-0.004604623</v>
      </c>
      <c r="D95" s="49">
        <f>D35</f>
        <v>0.003024615</v>
      </c>
      <c r="E95" s="49">
        <f>E35</f>
        <v>-0.001326929</v>
      </c>
      <c r="F95" s="49">
        <f>F35</f>
        <v>0.007815104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2.172993053565605</v>
      </c>
      <c r="C103">
        <f>C63*10000/C62</f>
        <v>-3.020078146653058</v>
      </c>
      <c r="D103">
        <f>D63*10000/D62</f>
        <v>-2.0588394106107017</v>
      </c>
      <c r="E103">
        <f>E63*10000/E62</f>
        <v>-3.616631640601409</v>
      </c>
      <c r="F103">
        <f>F63*10000/F62</f>
        <v>-5.303350155966216</v>
      </c>
      <c r="G103">
        <f>AVERAGE(C103:E103)</f>
        <v>-2.8985163992883898</v>
      </c>
      <c r="H103">
        <f>STDEV(C103:E103)</f>
        <v>0.7859784359456802</v>
      </c>
      <c r="I103">
        <f>(B103*B4+C103*C4+D103*D4+E103*E4+F103*F4)/SUM(B4:F4)</f>
        <v>-2.4822617330630634</v>
      </c>
      <c r="K103">
        <f>(LN(H103)+LN(H123))/2-LN(K114*K115^3)</f>
        <v>-4.483416746119351</v>
      </c>
    </row>
    <row r="104" spans="1:11" ht="12.75">
      <c r="A104" t="s">
        <v>68</v>
      </c>
      <c r="B104">
        <f>B64*10000/B62</f>
        <v>0.045057077834636756</v>
      </c>
      <c r="C104">
        <f>C64*10000/C62</f>
        <v>1.0306908948760813</v>
      </c>
      <c r="D104">
        <f>D64*10000/D62</f>
        <v>0.2984939182592884</v>
      </c>
      <c r="E104">
        <f>E64*10000/E62</f>
        <v>0.46706844133487024</v>
      </c>
      <c r="F104">
        <f>F64*10000/F62</f>
        <v>0.19159947440803887</v>
      </c>
      <c r="G104">
        <f>AVERAGE(C104:E104)</f>
        <v>0.5987510848234133</v>
      </c>
      <c r="H104">
        <f>STDEV(C104:E104)</f>
        <v>0.3834492692505635</v>
      </c>
      <c r="I104">
        <f>(B104*B4+C104*C4+D104*D4+E104*E4+F104*F4)/SUM(B4:F4)</f>
        <v>0.4642234263570493</v>
      </c>
      <c r="K104">
        <f>(LN(H104)+LN(H124))/2-LN(K114*K115^4)</f>
        <v>-3.660958411387314</v>
      </c>
    </row>
    <row r="105" spans="1:11" ht="12.75">
      <c r="A105" t="s">
        <v>69</v>
      </c>
      <c r="B105">
        <f>B65*10000/B62</f>
        <v>0.222495292571361</v>
      </c>
      <c r="C105">
        <f>C65*10000/C62</f>
        <v>1.3153228622594026</v>
      </c>
      <c r="D105">
        <f>D65*10000/D62</f>
        <v>0.7372760799391552</v>
      </c>
      <c r="E105">
        <f>E65*10000/E62</f>
        <v>1.1510164240027732</v>
      </c>
      <c r="F105">
        <f>F65*10000/F62</f>
        <v>-0.8277656405600411</v>
      </c>
      <c r="G105">
        <f>AVERAGE(C105:E105)</f>
        <v>1.067871788733777</v>
      </c>
      <c r="H105">
        <f>STDEV(C105:E105)</f>
        <v>0.2978578409547226</v>
      </c>
      <c r="I105">
        <f>(B105*B4+C105*C4+D105*D4+E105*E4+F105*F4)/SUM(B4:F4)</f>
        <v>0.6929010823081668</v>
      </c>
      <c r="K105">
        <f>(LN(H105)+LN(H125))/2-LN(K114*K115^5)</f>
        <v>-3.571702071100531</v>
      </c>
    </row>
    <row r="106" spans="1:11" ht="12.75">
      <c r="A106" t="s">
        <v>70</v>
      </c>
      <c r="B106">
        <f>B66*10000/B62</f>
        <v>1.7148593919002344</v>
      </c>
      <c r="C106">
        <f>C66*10000/C62</f>
        <v>1.1564901166859025</v>
      </c>
      <c r="D106">
        <f>D66*10000/D62</f>
        <v>2.14903666256259</v>
      </c>
      <c r="E106">
        <f>E66*10000/E62</f>
        <v>1.4802878271901783</v>
      </c>
      <c r="F106">
        <f>F66*10000/F62</f>
        <v>12.975124054116232</v>
      </c>
      <c r="G106">
        <f>AVERAGE(C106:E106)</f>
        <v>1.5952715354795568</v>
      </c>
      <c r="H106">
        <f>STDEV(C106:E106)</f>
        <v>0.5061650929409485</v>
      </c>
      <c r="I106">
        <f>(B106*B4+C106*C4+D106*D4+E106*E4+F106*F4)/SUM(B4:F4)</f>
        <v>3.1269669057960123</v>
      </c>
      <c r="K106">
        <f>(LN(H106)+LN(H126))/2-LN(K114*K115^6)</f>
        <v>-3.0402680959491875</v>
      </c>
    </row>
    <row r="107" spans="1:11" ht="12.75">
      <c r="A107" t="s">
        <v>71</v>
      </c>
      <c r="B107">
        <f>B67*10000/B62</f>
        <v>0.021260530730386796</v>
      </c>
      <c r="C107">
        <f>C67*10000/C62</f>
        <v>0.12303833230943464</v>
      </c>
      <c r="D107">
        <f>D67*10000/D62</f>
        <v>0.22526440717188767</v>
      </c>
      <c r="E107">
        <f>E67*10000/E62</f>
        <v>0.34313006906428073</v>
      </c>
      <c r="F107">
        <f>F67*10000/F62</f>
        <v>-0.124406668684188</v>
      </c>
      <c r="G107">
        <f>AVERAGE(C107:E107)</f>
        <v>0.23047760284853433</v>
      </c>
      <c r="H107">
        <f>STDEV(C107:E107)</f>
        <v>0.1101384410812746</v>
      </c>
      <c r="I107">
        <f>(B107*B4+C107*C4+D107*D4+E107*E4+F107*F4)/SUM(B4:F4)</f>
        <v>0.15286743348158574</v>
      </c>
      <c r="K107">
        <f>(LN(H107)+LN(H127))/2-LN(K114*K115^7)</f>
        <v>-3.386112289934323</v>
      </c>
    </row>
    <row r="108" spans="1:9" ht="12.75">
      <c r="A108" t="s">
        <v>72</v>
      </c>
      <c r="B108">
        <f>B68*10000/B62</f>
        <v>-0.02495480107531677</v>
      </c>
      <c r="C108">
        <f>C68*10000/C62</f>
        <v>0.08689407494920202</v>
      </c>
      <c r="D108">
        <f>D68*10000/D62</f>
        <v>0.0877418352866917</v>
      </c>
      <c r="E108">
        <f>E68*10000/E62</f>
        <v>0.1427187621407403</v>
      </c>
      <c r="F108">
        <f>F68*10000/F62</f>
        <v>0.08168285426368174</v>
      </c>
      <c r="G108">
        <f>AVERAGE(C108:E108)</f>
        <v>0.10578489079221136</v>
      </c>
      <c r="H108">
        <f>STDEV(C108:E108)</f>
        <v>0.03198847939477149</v>
      </c>
      <c r="I108">
        <f>(B108*B4+C108*C4+D108*D4+E108*E4+F108*F4)/SUM(B4:F4)</f>
        <v>0.083595014018268</v>
      </c>
    </row>
    <row r="109" spans="1:9" ht="12.75">
      <c r="A109" t="s">
        <v>73</v>
      </c>
      <c r="B109">
        <f>B69*10000/B62</f>
        <v>0.010567404674012472</v>
      </c>
      <c r="C109">
        <f>C69*10000/C62</f>
        <v>0.08381564525646376</v>
      </c>
      <c r="D109">
        <f>D69*10000/D62</f>
        <v>0.03717021687480391</v>
      </c>
      <c r="E109">
        <f>E69*10000/E62</f>
        <v>0.026086011277223178</v>
      </c>
      <c r="F109">
        <f>F69*10000/F62</f>
        <v>0.1150433538231866</v>
      </c>
      <c r="G109">
        <f>AVERAGE(C109:E109)</f>
        <v>0.04902395780283028</v>
      </c>
      <c r="H109">
        <f>STDEV(C109:E109)</f>
        <v>0.030635943601199034</v>
      </c>
      <c r="I109">
        <f>(B109*B4+C109*C4+D109*D4+E109*E4+F109*F4)/SUM(B4:F4)</f>
        <v>0.052229010285514195</v>
      </c>
    </row>
    <row r="110" spans="1:11" ht="12.75">
      <c r="A110" t="s">
        <v>74</v>
      </c>
      <c r="B110">
        <f>B70*10000/B62</f>
        <v>-0.5005701677636603</v>
      </c>
      <c r="C110">
        <f>C70*10000/C62</f>
        <v>-0.2436093936669405</v>
      </c>
      <c r="D110">
        <f>D70*10000/D62</f>
        <v>-0.13803018027981204</v>
      </c>
      <c r="E110">
        <f>E70*10000/E62</f>
        <v>-0.1694116322304585</v>
      </c>
      <c r="F110">
        <f>F70*10000/F62</f>
        <v>-0.40981403565029434</v>
      </c>
      <c r="G110">
        <f>AVERAGE(C110:E110)</f>
        <v>-0.18368373539240368</v>
      </c>
      <c r="H110">
        <f>STDEV(C110:E110)</f>
        <v>0.054217269124884</v>
      </c>
      <c r="I110">
        <f>(B110*B4+C110*C4+D110*D4+E110*E4+F110*F4)/SUM(B4:F4)</f>
        <v>-0.2597927002558437</v>
      </c>
      <c r="K110">
        <f>EXP(AVERAGE(K103:K107))</f>
        <v>0.026556213649909823</v>
      </c>
    </row>
    <row r="111" spans="1:9" ht="12.75">
      <c r="A111" t="s">
        <v>75</v>
      </c>
      <c r="B111">
        <f>B71*10000/B62</f>
        <v>0.033209369133520614</v>
      </c>
      <c r="C111">
        <f>C71*10000/C62</f>
        <v>0.03778631833931249</v>
      </c>
      <c r="D111">
        <f>D71*10000/D62</f>
        <v>0.04176255415408</v>
      </c>
      <c r="E111">
        <f>E71*10000/E62</f>
        <v>0.0486694898713791</v>
      </c>
      <c r="F111">
        <f>F71*10000/F62</f>
        <v>-0.03515686750419487</v>
      </c>
      <c r="G111">
        <f>AVERAGE(C111:E111)</f>
        <v>0.042739454121590525</v>
      </c>
      <c r="H111">
        <f>STDEV(C111:E111)</f>
        <v>0.0055069597609740915</v>
      </c>
      <c r="I111">
        <f>(B111*B4+C111*C4+D111*D4+E111*E4+F111*F4)/SUM(B4:F4)</f>
        <v>0.030989301401787732</v>
      </c>
    </row>
    <row r="112" spans="1:9" ht="12.75">
      <c r="A112" t="s">
        <v>76</v>
      </c>
      <c r="B112">
        <f>B72*10000/B62</f>
        <v>-0.01820878015780741</v>
      </c>
      <c r="C112">
        <f>C72*10000/C62</f>
        <v>-0.014317310791807248</v>
      </c>
      <c r="D112">
        <f>D72*10000/D62</f>
        <v>-0.03157155361019863</v>
      </c>
      <c r="E112">
        <f>E72*10000/E62</f>
        <v>-0.03308154685441504</v>
      </c>
      <c r="F112">
        <f>F72*10000/F62</f>
        <v>-0.03715792701141376</v>
      </c>
      <c r="G112">
        <f>AVERAGE(C112:E112)</f>
        <v>-0.026323470418806973</v>
      </c>
      <c r="H112">
        <f>STDEV(C112:E112)</f>
        <v>0.010425014227383265</v>
      </c>
      <c r="I112">
        <f>(B112*B4+C112*C4+D112*D4+E112*E4+F112*F4)/SUM(B4:F4)</f>
        <v>-0.026585989918952443</v>
      </c>
    </row>
    <row r="113" spans="1:9" ht="12.75">
      <c r="A113" t="s">
        <v>77</v>
      </c>
      <c r="B113">
        <f>B73*10000/B62</f>
        <v>0.03031193958041837</v>
      </c>
      <c r="C113">
        <f>C73*10000/C62</f>
        <v>0.01685760387547465</v>
      </c>
      <c r="D113">
        <f>D73*10000/D62</f>
        <v>0.019721839003257902</v>
      </c>
      <c r="E113">
        <f>E73*10000/E62</f>
        <v>0.0080713627767514</v>
      </c>
      <c r="F113">
        <f>F73*10000/F62</f>
        <v>0.007251104946735794</v>
      </c>
      <c r="G113">
        <f>AVERAGE(C113:E113)</f>
        <v>0.014883601885161316</v>
      </c>
      <c r="H113">
        <f>STDEV(C113:E113)</f>
        <v>0.006070907013735194</v>
      </c>
      <c r="I113">
        <f>(B113*B4+C113*C4+D113*D4+E113*E4+F113*F4)/SUM(B4:F4)</f>
        <v>0.01610778502621632</v>
      </c>
    </row>
    <row r="114" spans="1:11" ht="12.75">
      <c r="A114" t="s">
        <v>78</v>
      </c>
      <c r="B114">
        <f>B74*10000/B62</f>
        <v>-0.18908694793217784</v>
      </c>
      <c r="C114">
        <f>C74*10000/C62</f>
        <v>-0.17170479271490866</v>
      </c>
      <c r="D114">
        <f>D74*10000/D62</f>
        <v>-0.1888471222056007</v>
      </c>
      <c r="E114">
        <f>E74*10000/E62</f>
        <v>-0.17874627847726088</v>
      </c>
      <c r="F114">
        <f>F74*10000/F62</f>
        <v>-0.13754604699995637</v>
      </c>
      <c r="G114">
        <f>AVERAGE(C114:E114)</f>
        <v>-0.17976606446592344</v>
      </c>
      <c r="H114">
        <f>STDEV(C114:E114)</f>
        <v>0.008616544416926483</v>
      </c>
      <c r="I114">
        <f>(B114*B4+C114*C4+D114*D4+E114*E4+F114*F4)/SUM(B4:F4)</f>
        <v>-0.1754997761622201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0.0012655581283249426</v>
      </c>
      <c r="C115">
        <f>C75*10000/C62</f>
        <v>0.0005223023327407458</v>
      </c>
      <c r="D115">
        <f>D75*10000/D62</f>
        <v>-0.0006420198687057967</v>
      </c>
      <c r="E115">
        <f>E75*10000/E62</f>
        <v>-0.0038492407499826162</v>
      </c>
      <c r="F115">
        <f>F75*10000/F62</f>
        <v>-0.003709793819572049</v>
      </c>
      <c r="G115">
        <f>AVERAGE(C115:E115)</f>
        <v>-0.001322986095315889</v>
      </c>
      <c r="H115">
        <f>STDEV(C115:E115)</f>
        <v>0.002263930980035458</v>
      </c>
      <c r="I115">
        <f>(B115*B4+C115*C4+D115*D4+E115*E4+F115*F4)/SUM(B4:F4)</f>
        <v>-0.0012647037778035725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108.4654391777911</v>
      </c>
      <c r="C122">
        <f>C82*10000/C62</f>
        <v>55.959915789445844</v>
      </c>
      <c r="D122">
        <f>D82*10000/D62</f>
        <v>-7.712776046322249</v>
      </c>
      <c r="E122">
        <f>E82*10000/E62</f>
        <v>-61.417935603640345</v>
      </c>
      <c r="F122">
        <f>F82*10000/F62</f>
        <v>-95.885235578316</v>
      </c>
      <c r="G122">
        <f>AVERAGE(C122:E122)</f>
        <v>-4.390265286838916</v>
      </c>
      <c r="H122">
        <f>STDEV(C122:E122)</f>
        <v>58.759418885184</v>
      </c>
      <c r="I122">
        <f>(B122*B4+C122*C4+D122*D4+E122*E4+F122*F4)/SUM(B4:F4)</f>
        <v>-0.17627265997248207</v>
      </c>
    </row>
    <row r="123" spans="1:9" ht="12.75">
      <c r="A123" t="s">
        <v>82</v>
      </c>
      <c r="B123">
        <f>B83*10000/B62</f>
        <v>4.608603037141982</v>
      </c>
      <c r="C123">
        <f>C83*10000/C62</f>
        <v>-0.9535862419191923</v>
      </c>
      <c r="D123">
        <f>D83*10000/D62</f>
        <v>-0.2987177507459495</v>
      </c>
      <c r="E123">
        <f>E83*10000/E62</f>
        <v>-0.9584413337092959</v>
      </c>
      <c r="F123">
        <f>F83*10000/F62</f>
        <v>7.625253923883247</v>
      </c>
      <c r="G123">
        <f>AVERAGE(C123:E123)</f>
        <v>-0.7369151087914793</v>
      </c>
      <c r="H123">
        <f>STDEV(C123:E123)</f>
        <v>0.37949780819872214</v>
      </c>
      <c r="I123">
        <f>(B123*B4+C123*C4+D123*D4+E123*E4+F123*F4)/SUM(B4:F4)</f>
        <v>1.151982752995755</v>
      </c>
    </row>
    <row r="124" spans="1:9" ht="12.75">
      <c r="A124" t="s">
        <v>83</v>
      </c>
      <c r="B124">
        <f>B84*10000/B62</f>
        <v>-1.5438328343859464</v>
      </c>
      <c r="C124">
        <f>C84*10000/C62</f>
        <v>3.043019063566414</v>
      </c>
      <c r="D124">
        <f>D84*10000/D62</f>
        <v>1.1256311537055954</v>
      </c>
      <c r="E124">
        <f>E84*10000/E62</f>
        <v>3.432923557654573</v>
      </c>
      <c r="F124">
        <f>F84*10000/F62</f>
        <v>0.33648834119793203</v>
      </c>
      <c r="G124">
        <f>AVERAGE(C124:E124)</f>
        <v>2.5338579249755275</v>
      </c>
      <c r="H124">
        <f>STDEV(C124:E124)</f>
        <v>1.2350438689044771</v>
      </c>
      <c r="I124">
        <f>(B124*B4+C124*C4+D124*D4+E124*E4+F124*F4)/SUM(B4:F4)</f>
        <v>1.6495123199776964</v>
      </c>
    </row>
    <row r="125" spans="1:9" ht="12.75">
      <c r="A125" t="s">
        <v>84</v>
      </c>
      <c r="B125">
        <f>B85*10000/B62</f>
        <v>-0.7280317250565849</v>
      </c>
      <c r="C125">
        <f>C85*10000/C62</f>
        <v>-0.8353307982518294</v>
      </c>
      <c r="D125">
        <f>D85*10000/D62</f>
        <v>0.31821890038004425</v>
      </c>
      <c r="E125">
        <f>E85*10000/E62</f>
        <v>-0.11737352444747895</v>
      </c>
      <c r="F125">
        <f>F85*10000/F62</f>
        <v>-1.3614208185146408</v>
      </c>
      <c r="G125">
        <f>AVERAGE(C125:E125)</f>
        <v>-0.21149514077308806</v>
      </c>
      <c r="H125">
        <f>STDEV(C125:E125)</f>
        <v>0.5825061251164922</v>
      </c>
      <c r="I125">
        <f>(B125*B4+C125*C4+D125*D4+E125*E4+F125*F4)/SUM(B4:F4)</f>
        <v>-0.43959479590720446</v>
      </c>
    </row>
    <row r="126" spans="1:9" ht="12.75">
      <c r="A126" t="s">
        <v>85</v>
      </c>
      <c r="B126">
        <f>B86*10000/B62</f>
        <v>-0.1170382135530853</v>
      </c>
      <c r="C126">
        <f>C86*10000/C62</f>
        <v>0.2936116011192869</v>
      </c>
      <c r="D126">
        <f>D86*10000/D62</f>
        <v>0.08088650144914976</v>
      </c>
      <c r="E126">
        <f>E86*10000/E62</f>
        <v>-0.3061875332109919</v>
      </c>
      <c r="F126">
        <f>F86*10000/F62</f>
        <v>1.4205664923145018</v>
      </c>
      <c r="G126">
        <f>AVERAGE(C126:E126)</f>
        <v>0.022770189785814927</v>
      </c>
      <c r="H126">
        <f>STDEV(C126:E126)</f>
        <v>0.30409353766045466</v>
      </c>
      <c r="I126">
        <f>(B126*B4+C126*C4+D126*D4+E126*E4+F126*F4)/SUM(B4:F4)</f>
        <v>0.1884991523234185</v>
      </c>
    </row>
    <row r="127" spans="1:9" ht="12.75">
      <c r="A127" t="s">
        <v>86</v>
      </c>
      <c r="B127">
        <f>B87*10000/B62</f>
        <v>0.287823898107524</v>
      </c>
      <c r="C127">
        <f>C87*10000/C62</f>
        <v>0.22669717194230432</v>
      </c>
      <c r="D127">
        <f>D87*10000/D62</f>
        <v>-0.10278921098432126</v>
      </c>
      <c r="E127">
        <f>E87*10000/E62</f>
        <v>0.2997870901000551</v>
      </c>
      <c r="F127">
        <f>F87*10000/F62</f>
        <v>0.05882383652207192</v>
      </c>
      <c r="G127">
        <f>AVERAGE(C127:E127)</f>
        <v>0.14123168368601272</v>
      </c>
      <c r="H127">
        <f>STDEV(C127:E127)</f>
        <v>0.21446487313977397</v>
      </c>
      <c r="I127">
        <f>(B127*B4+C127*C4+D127*D4+E127*E4+F127*F4)/SUM(B4:F4)</f>
        <v>0.15157028377160942</v>
      </c>
    </row>
    <row r="128" spans="1:9" ht="12.75">
      <c r="A128" t="s">
        <v>87</v>
      </c>
      <c r="B128">
        <f>B88*10000/B62</f>
        <v>-0.26831233961156975</v>
      </c>
      <c r="C128">
        <f>C88*10000/C62</f>
        <v>0.395215497408125</v>
      </c>
      <c r="D128">
        <f>D88*10000/D62</f>
        <v>0.021737031395142915</v>
      </c>
      <c r="E128">
        <f>E88*10000/E62</f>
        <v>0.130256153993576</v>
      </c>
      <c r="F128">
        <f>F88*10000/F62</f>
        <v>-0.20753150708387014</v>
      </c>
      <c r="G128">
        <f>AVERAGE(C128:E128)</f>
        <v>0.18240289426561465</v>
      </c>
      <c r="H128">
        <f>STDEV(C128:E128)</f>
        <v>0.19212236474341593</v>
      </c>
      <c r="I128">
        <f>(B128*B4+C128*C4+D128*D4+E128*E4+F128*F4)/SUM(B4:F4)</f>
        <v>0.06509517994078516</v>
      </c>
    </row>
    <row r="129" spans="1:9" ht="12.75">
      <c r="A129" t="s">
        <v>88</v>
      </c>
      <c r="B129">
        <f>B89*10000/B62</f>
        <v>-0.02729792984997582</v>
      </c>
      <c r="C129">
        <f>C89*10000/C62</f>
        <v>-0.0010544347040750788</v>
      </c>
      <c r="D129">
        <f>D89*10000/D62</f>
        <v>0.11287622939068886</v>
      </c>
      <c r="E129">
        <f>E89*10000/E62</f>
        <v>0.1456126058638042</v>
      </c>
      <c r="F129">
        <f>F89*10000/F62</f>
        <v>-0.0034358200491834824</v>
      </c>
      <c r="G129">
        <f>AVERAGE(C129:E129)</f>
        <v>0.08581146685013934</v>
      </c>
      <c r="H129">
        <f>STDEV(C129:E129)</f>
        <v>0.07698818887184732</v>
      </c>
      <c r="I129">
        <f>(B129*B4+C129*C4+D129*D4+E129*E4+F129*F4)/SUM(B4:F4)</f>
        <v>0.05750479494034127</v>
      </c>
    </row>
    <row r="130" spans="1:9" ht="12.75">
      <c r="A130" t="s">
        <v>89</v>
      </c>
      <c r="B130">
        <f>B90*10000/B62</f>
        <v>0.07768182351455563</v>
      </c>
      <c r="C130">
        <f>C90*10000/C62</f>
        <v>0.09480419619772643</v>
      </c>
      <c r="D130">
        <f>D90*10000/D62</f>
        <v>0.027198734259337328</v>
      </c>
      <c r="E130">
        <f>E90*10000/E62</f>
        <v>-0.020853451599581505</v>
      </c>
      <c r="F130">
        <f>F90*10000/F62</f>
        <v>0.18546499668750216</v>
      </c>
      <c r="G130">
        <f>AVERAGE(C130:E130)</f>
        <v>0.033716492952494084</v>
      </c>
      <c r="H130">
        <f>STDEV(C130:E130)</f>
        <v>0.05810364667805454</v>
      </c>
      <c r="I130">
        <f>(B130*B4+C130*C4+D130*D4+E130*E4+F130*F4)/SUM(B4:F4)</f>
        <v>0.060298478397294374</v>
      </c>
    </row>
    <row r="131" spans="1:9" ht="12.75">
      <c r="A131" t="s">
        <v>90</v>
      </c>
      <c r="B131">
        <f>B91*10000/B62</f>
        <v>0.024224027213615048</v>
      </c>
      <c r="C131">
        <f>C91*10000/C62</f>
        <v>0.04461293516140586</v>
      </c>
      <c r="D131">
        <f>D91*10000/D62</f>
        <v>0.017673035948369668</v>
      </c>
      <c r="E131">
        <f>E91*10000/E62</f>
        <v>0.08377509010638458</v>
      </c>
      <c r="F131">
        <f>F91*10000/F62</f>
        <v>0.05066561245567536</v>
      </c>
      <c r="G131">
        <f>AVERAGE(C131:E131)</f>
        <v>0.0486870204053867</v>
      </c>
      <c r="H131">
        <f>STDEV(C131:E131)</f>
        <v>0.03323881795294022</v>
      </c>
      <c r="I131">
        <f>(B131*B4+C131*C4+D131*D4+E131*E4+F131*F4)/SUM(B4:F4)</f>
        <v>0.04540021382950526</v>
      </c>
    </row>
    <row r="132" spans="1:9" ht="12.75">
      <c r="A132" t="s">
        <v>91</v>
      </c>
      <c r="B132">
        <f>B92*10000/B62</f>
        <v>-0.0015259223297973432</v>
      </c>
      <c r="C132">
        <f>C92*10000/C62</f>
        <v>0.04870791159473945</v>
      </c>
      <c r="D132">
        <f>D92*10000/D62</f>
        <v>-0.01042252463456825</v>
      </c>
      <c r="E132">
        <f>E92*10000/E62</f>
        <v>0.002855452678790054</v>
      </c>
      <c r="F132">
        <f>F92*10000/F62</f>
        <v>-0.02180256746449734</v>
      </c>
      <c r="G132">
        <f>AVERAGE(C132:E132)</f>
        <v>0.013713613212987086</v>
      </c>
      <c r="H132">
        <f>STDEV(C132:E132)</f>
        <v>0.03102461699694054</v>
      </c>
      <c r="I132">
        <f>(B132*B4+C132*C4+D132*D4+E132*E4+F132*F4)/SUM(B4:F4)</f>
        <v>0.0067783562479463745</v>
      </c>
    </row>
    <row r="133" spans="1:9" ht="12.75">
      <c r="A133" t="s">
        <v>92</v>
      </c>
      <c r="B133">
        <f>B93*10000/B62</f>
        <v>0.09367874061615036</v>
      </c>
      <c r="C133">
        <f>C93*10000/C62</f>
        <v>0.07954105540501603</v>
      </c>
      <c r="D133">
        <f>D93*10000/D62</f>
        <v>0.07343109628064645</v>
      </c>
      <c r="E133">
        <f>E93*10000/E62</f>
        <v>0.08704677062567003</v>
      </c>
      <c r="F133">
        <f>F93*10000/F62</f>
        <v>0.05176538645037558</v>
      </c>
      <c r="G133">
        <f>AVERAGE(C133:E133)</f>
        <v>0.08000630743711083</v>
      </c>
      <c r="H133">
        <f>STDEV(C133:E133)</f>
        <v>0.006819750109605156</v>
      </c>
      <c r="I133">
        <f>(B133*B4+C133*C4+D133*D4+E133*E4+F133*F4)/SUM(B4:F4)</f>
        <v>0.07823361635641768</v>
      </c>
    </row>
    <row r="134" spans="1:9" ht="12.75">
      <c r="A134" t="s">
        <v>93</v>
      </c>
      <c r="B134">
        <f>B94*10000/B62</f>
        <v>-0.009780165730691797</v>
      </c>
      <c r="C134">
        <f>C94*10000/C62</f>
        <v>0.004945529199949241</v>
      </c>
      <c r="D134">
        <f>D94*10000/D62</f>
        <v>0.006279849206740891</v>
      </c>
      <c r="E134">
        <f>E94*10000/E62</f>
        <v>0.013596971377424886</v>
      </c>
      <c r="F134">
        <f>F94*10000/F62</f>
        <v>-0.019674941220598652</v>
      </c>
      <c r="G134">
        <f>AVERAGE(C134:E134)</f>
        <v>0.008274116594705005</v>
      </c>
      <c r="H134">
        <f>STDEV(C134:E134)</f>
        <v>0.004657755870435252</v>
      </c>
      <c r="I134">
        <f>(B134*B4+C134*C4+D134*D4+E134*E4+F134*F4)/SUM(B4:F4)</f>
        <v>0.0019333135298587908</v>
      </c>
    </row>
    <row r="135" spans="1:9" ht="12.75">
      <c r="A135" t="s">
        <v>94</v>
      </c>
      <c r="B135">
        <f>B95*10000/B62</f>
        <v>0.0013658237723030552</v>
      </c>
      <c r="C135">
        <f>C95*10000/C62</f>
        <v>-0.004604642683950646</v>
      </c>
      <c r="D135">
        <f>D95*10000/D62</f>
        <v>0.003024603074885835</v>
      </c>
      <c r="E135">
        <f>E95*10000/E62</f>
        <v>-0.0013269358083450348</v>
      </c>
      <c r="F135">
        <f>F95*10000/F62</f>
        <v>0.007815160498897316</v>
      </c>
      <c r="G135">
        <f>AVERAGE(C135:E135)</f>
        <v>-0.0009689918058032821</v>
      </c>
      <c r="H135">
        <f>STDEV(C135:E135)</f>
        <v>0.0038271974921472</v>
      </c>
      <c r="I135">
        <f>(B135*B4+C135*C4+D135*D4+E135*E4+F135*F4)/SUM(B4:F4)</f>
        <v>0.0005384843623512347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2006-01-16T07:59:51Z</cp:lastPrinted>
  <dcterms:created xsi:type="dcterms:W3CDTF">2006-01-16T07:59:51Z</dcterms:created>
  <dcterms:modified xsi:type="dcterms:W3CDTF">2006-01-16T09:15:36Z</dcterms:modified>
  <cp:category/>
  <cp:version/>
  <cp:contentType/>
  <cp:contentStatus/>
</cp:coreProperties>
</file>