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<sst xmlns="http://schemas.openxmlformats.org/spreadsheetml/2006/main" count="204" uniqueCount="98">
  <si>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Tue 18/10/2005       08:20:50</t>
  </si>
  <si>
    <t>LISSNER</t>
  </si>
  <si>
    <t>HCMQAP707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</si>
  <si>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</si>
  <si>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</si>
  <si>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</si>
  <si>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</si>
  <si>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</si>
  <si>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</si>
  <si>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</si>
  <si>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</si>
  <si>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</si>
  <si>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</si>
  <si>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</si>
  <si>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</si>
  <si>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</si>
  <si>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</si>
  <si>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</si>
  <si>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</si>
  <si>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</si>
  <si>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</si>
  <si>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</si>
  <si>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</si>
  <si>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</si>
  <si>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</si>
  <si>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</si>
  <si>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</si>
  <si>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</si>
  <si>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</si>
  <si>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</si>
  <si>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</si>
  <si>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</si>
  <si>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</si>
  <si>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</si>
  <si>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</si>
  <si>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</si>
  <si>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</si>
  <si>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</si>
  <si>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</si>
  <si>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</si>
  <si>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</si>
  <si>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</si>
  <si>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</si>
  <si>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</si>
  <si>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</si>
  <si>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</si>
  <si>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</si>
  <si>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</si>
  <si>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</si>
  <si>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</si>
  <si>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</si>
  <si>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</si>
  <si>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</si>
  <si>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</si>
  <si>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</si>
  <si>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</si>
  <si>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</si>
  <si>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ACCEPTED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</si>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</sst>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62656986"/>
        <c:axId val="27041963"/>
      </c:lineChart>
      <c:catAx>
        <c:axId val="6265698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041963"/>
        <c:crosses val="autoZero"/>
        <c:auto val="1"/>
        <c:lblOffset val="100"/>
        <c:noMultiLvlLbl val="0"/>
      </c:catAx>
      <c:valAx>
        <c:axId val="270419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656986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-0.002257</v>
      </c>
      <c r="C4" s="12">
        <v>-0.003753</v>
      </c>
      <c r="D4" s="12">
        <v>-0.003751</v>
      </c>
      <c r="E4" s="12">
        <v>-0.003754</v>
      </c>
      <c r="F4" s="24">
        <v>-0.002082</v>
      </c>
      <c r="G4" s="34">
        <v>-0.011696</v>
      </c>
    </row>
    <row r="5" spans="1:7" ht="12.75" thickBot="1">
      <c r="A5" s="44" t="s">
        <v>13</v>
      </c>
      <c r="B5" s="45">
        <v>2.695524</v>
      </c>
      <c r="C5" s="46">
        <v>1.513028</v>
      </c>
      <c r="D5" s="46">
        <v>-0.336133</v>
      </c>
      <c r="E5" s="46">
        <v>-1.382377</v>
      </c>
      <c r="F5" s="47">
        <v>-2.518342</v>
      </c>
      <c r="G5" s="48">
        <v>3.823248</v>
      </c>
    </row>
    <row r="6" spans="1:7" ht="12.75" thickTop="1">
      <c r="A6" s="6" t="s">
        <v>14</v>
      </c>
      <c r="B6" s="39">
        <v>17.70668</v>
      </c>
      <c r="C6" s="40">
        <v>95.22253</v>
      </c>
      <c r="D6" s="40">
        <v>-142.6135</v>
      </c>
      <c r="E6" s="40">
        <v>131.9506</v>
      </c>
      <c r="F6" s="41">
        <v>-171.8574</v>
      </c>
      <c r="G6" s="42">
        <v>-0.001390539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0.6972668</v>
      </c>
      <c r="C8" s="13">
        <v>-0.3434601</v>
      </c>
      <c r="D8" s="13">
        <v>-0.6337388</v>
      </c>
      <c r="E8" s="13">
        <v>1.552391</v>
      </c>
      <c r="F8" s="25">
        <v>-2.181334</v>
      </c>
      <c r="G8" s="35">
        <v>-0.05161909</v>
      </c>
    </row>
    <row r="9" spans="1:7" ht="12">
      <c r="A9" s="20" t="s">
        <v>17</v>
      </c>
      <c r="B9" s="29">
        <v>-0.1684992</v>
      </c>
      <c r="C9" s="13">
        <v>-1.186431</v>
      </c>
      <c r="D9" s="13">
        <v>0.1450139</v>
      </c>
      <c r="E9" s="13">
        <v>-0.4992501</v>
      </c>
      <c r="F9" s="25">
        <v>-0.5805716</v>
      </c>
      <c r="G9" s="35">
        <v>-0.472592</v>
      </c>
    </row>
    <row r="10" spans="1:7" ht="12">
      <c r="A10" s="20" t="s">
        <v>18</v>
      </c>
      <c r="B10" s="29">
        <v>-0.5774382</v>
      </c>
      <c r="C10" s="13">
        <v>0.8107347</v>
      </c>
      <c r="D10" s="13">
        <v>0.2970184</v>
      </c>
      <c r="E10" s="13">
        <v>-0.5041515</v>
      </c>
      <c r="F10" s="25">
        <v>-1.678641</v>
      </c>
      <c r="G10" s="35">
        <v>-0.1624207</v>
      </c>
    </row>
    <row r="11" spans="1:7" ht="12">
      <c r="A11" s="21" t="s">
        <v>19</v>
      </c>
      <c r="B11" s="31">
        <v>2.037801</v>
      </c>
      <c r="C11" s="15">
        <v>0.7237521</v>
      </c>
      <c r="D11" s="15">
        <v>1.288726</v>
      </c>
      <c r="E11" s="15">
        <v>0.765428</v>
      </c>
      <c r="F11" s="27">
        <v>12.50202</v>
      </c>
      <c r="G11" s="37">
        <v>2.631792</v>
      </c>
    </row>
    <row r="12" spans="1:7" ht="12">
      <c r="A12" s="20" t="s">
        <v>20</v>
      </c>
      <c r="B12" s="29">
        <v>-0.1829961</v>
      </c>
      <c r="C12" s="13">
        <v>0.1772235</v>
      </c>
      <c r="D12" s="13">
        <v>-0.06338252</v>
      </c>
      <c r="E12" s="13">
        <v>-0.1964187</v>
      </c>
      <c r="F12" s="25">
        <v>-0.08200174</v>
      </c>
      <c r="G12" s="35">
        <v>-0.05730724</v>
      </c>
    </row>
    <row r="13" spans="1:7" ht="12">
      <c r="A13" s="20" t="s">
        <v>21</v>
      </c>
      <c r="B13" s="29">
        <v>-0.2431985</v>
      </c>
      <c r="C13" s="13">
        <v>-0.3445971</v>
      </c>
      <c r="D13" s="13">
        <v>0.115397</v>
      </c>
      <c r="E13" s="13">
        <v>0.01711437</v>
      </c>
      <c r="F13" s="25">
        <v>0.08449974</v>
      </c>
      <c r="G13" s="35">
        <v>-0.07496218</v>
      </c>
    </row>
    <row r="14" spans="1:7" ht="12">
      <c r="A14" s="20" t="s">
        <v>22</v>
      </c>
      <c r="B14" s="29">
        <v>-0.1791234</v>
      </c>
      <c r="C14" s="13">
        <v>0.07916584</v>
      </c>
      <c r="D14" s="13">
        <v>-0.007937356</v>
      </c>
      <c r="E14" s="13">
        <v>-0.0615796</v>
      </c>
      <c r="F14" s="25">
        <v>0.02532484</v>
      </c>
      <c r="G14" s="35">
        <v>-0.02022503</v>
      </c>
    </row>
    <row r="15" spans="1:7" ht="12">
      <c r="A15" s="21" t="s">
        <v>23</v>
      </c>
      <c r="B15" s="31">
        <v>-0.4240177</v>
      </c>
      <c r="C15" s="15">
        <v>-0.1831795</v>
      </c>
      <c r="D15" s="15">
        <v>-0.1504906</v>
      </c>
      <c r="E15" s="15">
        <v>-0.1651364</v>
      </c>
      <c r="F15" s="27">
        <v>-0.4167341</v>
      </c>
      <c r="G15" s="37">
        <v>-0.2369999</v>
      </c>
    </row>
    <row r="16" spans="1:7" ht="12">
      <c r="A16" s="20" t="s">
        <v>24</v>
      </c>
      <c r="B16" s="29">
        <v>0.03712416</v>
      </c>
      <c r="C16" s="13">
        <v>-0.03328256</v>
      </c>
      <c r="D16" s="13">
        <v>0.005385747</v>
      </c>
      <c r="E16" s="13">
        <v>0.006990283</v>
      </c>
      <c r="F16" s="25">
        <v>-0.004872384</v>
      </c>
      <c r="G16" s="35">
        <v>-0.0003096823</v>
      </c>
    </row>
    <row r="17" spans="1:7" ht="12">
      <c r="A17" s="20" t="s">
        <v>25</v>
      </c>
      <c r="B17" s="29">
        <v>0.0008302418</v>
      </c>
      <c r="C17" s="13">
        <v>2.448075E-07</v>
      </c>
      <c r="D17" s="13">
        <v>-0.02215823</v>
      </c>
      <c r="E17" s="13">
        <v>-0.002618903</v>
      </c>
      <c r="F17" s="25">
        <v>-0.003411779</v>
      </c>
      <c r="G17" s="35">
        <v>-0.00629519</v>
      </c>
    </row>
    <row r="18" spans="1:7" ht="12">
      <c r="A18" s="20" t="s">
        <v>26</v>
      </c>
      <c r="B18" s="29">
        <v>0.004587308</v>
      </c>
      <c r="C18" s="13">
        <v>-0.01255031</v>
      </c>
      <c r="D18" s="13">
        <v>0.05683372</v>
      </c>
      <c r="E18" s="13">
        <v>0.007479427</v>
      </c>
      <c r="F18" s="25">
        <v>0.01840153</v>
      </c>
      <c r="G18" s="35">
        <v>0.0155724</v>
      </c>
    </row>
    <row r="19" spans="1:7" ht="12">
      <c r="A19" s="21" t="s">
        <v>27</v>
      </c>
      <c r="B19" s="31">
        <v>-0.2012479</v>
      </c>
      <c r="C19" s="15">
        <v>-0.1795017</v>
      </c>
      <c r="D19" s="15">
        <v>-0.1911579</v>
      </c>
      <c r="E19" s="15">
        <v>-0.1821577</v>
      </c>
      <c r="F19" s="27">
        <v>-0.1386301</v>
      </c>
      <c r="G19" s="37">
        <v>-0.180637</v>
      </c>
    </row>
    <row r="20" spans="1:7" ht="12.75" thickBot="1">
      <c r="A20" s="44" t="s">
        <v>28</v>
      </c>
      <c r="B20" s="45">
        <v>0.007261917</v>
      </c>
      <c r="C20" s="46">
        <v>-0.002727935</v>
      </c>
      <c r="D20" s="46">
        <v>-0.002641216</v>
      </c>
      <c r="E20" s="46">
        <v>0.009750009</v>
      </c>
      <c r="F20" s="47">
        <v>-0.00166313</v>
      </c>
      <c r="G20" s="48">
        <v>0.001884101</v>
      </c>
    </row>
    <row r="21" spans="1:7" ht="12.75" thickTop="1">
      <c r="A21" s="6" t="s">
        <v>29</v>
      </c>
      <c r="B21" s="39">
        <v>-76.96241</v>
      </c>
      <c r="C21" s="40">
        <v>-4.644856</v>
      </c>
      <c r="D21" s="40">
        <v>0.9193936</v>
      </c>
      <c r="E21" s="40">
        <v>39.26861</v>
      </c>
      <c r="F21" s="41">
        <v>19.3805</v>
      </c>
      <c r="G21" s="43">
        <v>0.003557801</v>
      </c>
    </row>
    <row r="22" spans="1:7" ht="12">
      <c r="A22" s="20" t="s">
        <v>30</v>
      </c>
      <c r="B22" s="29">
        <v>53.91101</v>
      </c>
      <c r="C22" s="13">
        <v>30.26064</v>
      </c>
      <c r="D22" s="13">
        <v>-6.72267</v>
      </c>
      <c r="E22" s="13">
        <v>-27.6476</v>
      </c>
      <c r="F22" s="25">
        <v>-50.36727</v>
      </c>
      <c r="G22" s="36">
        <v>0</v>
      </c>
    </row>
    <row r="23" spans="1:7" ht="12">
      <c r="A23" s="20" t="s">
        <v>31</v>
      </c>
      <c r="B23" s="29">
        <v>8.903614E-05</v>
      </c>
      <c r="C23" s="13">
        <v>0.8135791</v>
      </c>
      <c r="D23" s="13">
        <v>-0.08023249</v>
      </c>
      <c r="E23" s="13">
        <v>1.199518</v>
      </c>
      <c r="F23" s="25">
        <v>5.972791</v>
      </c>
      <c r="G23" s="35">
        <v>1.262339</v>
      </c>
    </row>
    <row r="24" spans="1:7" ht="12">
      <c r="A24" s="20" t="s">
        <v>32</v>
      </c>
      <c r="B24" s="29">
        <v>1.37839</v>
      </c>
      <c r="C24" s="13">
        <v>2.864638</v>
      </c>
      <c r="D24" s="13">
        <v>2.450836</v>
      </c>
      <c r="E24" s="13">
        <v>4.661776</v>
      </c>
      <c r="F24" s="25">
        <v>0.7933129</v>
      </c>
      <c r="G24" s="35">
        <v>2.706143</v>
      </c>
    </row>
    <row r="25" spans="1:7" ht="12">
      <c r="A25" s="20" t="s">
        <v>33</v>
      </c>
      <c r="B25" s="29">
        <v>0.3057607</v>
      </c>
      <c r="C25" s="13">
        <v>0.9647216</v>
      </c>
      <c r="D25" s="13">
        <v>0.3801207</v>
      </c>
      <c r="E25" s="13">
        <v>0.68871</v>
      </c>
      <c r="F25" s="25">
        <v>-0.8123134</v>
      </c>
      <c r="G25" s="35">
        <v>0.4251604</v>
      </c>
    </row>
    <row r="26" spans="1:7" ht="12">
      <c r="A26" s="21" t="s">
        <v>34</v>
      </c>
      <c r="B26" s="31">
        <v>0.885706</v>
      </c>
      <c r="C26" s="15">
        <v>0.581151</v>
      </c>
      <c r="D26" s="15">
        <v>-0.2142962</v>
      </c>
      <c r="E26" s="15">
        <v>-0.7773264</v>
      </c>
      <c r="F26" s="27">
        <v>0.4515907</v>
      </c>
      <c r="G26" s="37">
        <v>0.08958415</v>
      </c>
    </row>
    <row r="27" spans="1:7" ht="12">
      <c r="A27" s="20" t="s">
        <v>35</v>
      </c>
      <c r="B27" s="29">
        <v>-0.08201127</v>
      </c>
      <c r="C27" s="13">
        <v>-0.3399657</v>
      </c>
      <c r="D27" s="13">
        <v>-0.1469367</v>
      </c>
      <c r="E27" s="13">
        <v>-0.24268</v>
      </c>
      <c r="F27" s="25">
        <v>0.3572118</v>
      </c>
      <c r="G27" s="35">
        <v>-0.1397456</v>
      </c>
    </row>
    <row r="28" spans="1:7" ht="12">
      <c r="A28" s="20" t="s">
        <v>36</v>
      </c>
      <c r="B28" s="29">
        <v>0.202006</v>
      </c>
      <c r="C28" s="13">
        <v>-0.2220032</v>
      </c>
      <c r="D28" s="13">
        <v>-0.08165883</v>
      </c>
      <c r="E28" s="13">
        <v>0.1936419</v>
      </c>
      <c r="F28" s="25">
        <v>0.2630715</v>
      </c>
      <c r="G28" s="35">
        <v>0.03789618</v>
      </c>
    </row>
    <row r="29" spans="1:7" ht="12">
      <c r="A29" s="20" t="s">
        <v>37</v>
      </c>
      <c r="B29" s="29">
        <v>0.1007455</v>
      </c>
      <c r="C29" s="13">
        <v>0.004828753</v>
      </c>
      <c r="D29" s="13">
        <v>-0.01464925</v>
      </c>
      <c r="E29" s="13">
        <v>-0.1232587</v>
      </c>
      <c r="F29" s="25">
        <v>-0.0291233</v>
      </c>
      <c r="G29" s="35">
        <v>-0.02133451</v>
      </c>
    </row>
    <row r="30" spans="1:7" ht="12">
      <c r="A30" s="21" t="s">
        <v>38</v>
      </c>
      <c r="B30" s="31">
        <v>0.09189877</v>
      </c>
      <c r="C30" s="15">
        <v>-0.05466951</v>
      </c>
      <c r="D30" s="15">
        <v>-0.08812457</v>
      </c>
      <c r="E30" s="15">
        <v>-0.05518493</v>
      </c>
      <c r="F30" s="27">
        <v>0.2327808</v>
      </c>
      <c r="G30" s="37">
        <v>-0.003253776</v>
      </c>
    </row>
    <row r="31" spans="1:7" ht="12">
      <c r="A31" s="20" t="s">
        <v>39</v>
      </c>
      <c r="B31" s="29">
        <v>-0.0262049</v>
      </c>
      <c r="C31" s="13">
        <v>-0.07036113</v>
      </c>
      <c r="D31" s="13">
        <v>-0.009060325</v>
      </c>
      <c r="E31" s="13">
        <v>-0.03055093</v>
      </c>
      <c r="F31" s="25">
        <v>0.04139893</v>
      </c>
      <c r="G31" s="35">
        <v>-0.02473002</v>
      </c>
    </row>
    <row r="32" spans="1:7" ht="12">
      <c r="A32" s="20" t="s">
        <v>40</v>
      </c>
      <c r="B32" s="29">
        <v>0.02548189</v>
      </c>
      <c r="C32" s="13">
        <v>-0.04099581</v>
      </c>
      <c r="D32" s="13">
        <v>-0.04221914</v>
      </c>
      <c r="E32" s="13">
        <v>0.01364433</v>
      </c>
      <c r="F32" s="25">
        <v>0.02047017</v>
      </c>
      <c r="G32" s="35">
        <v>-0.01031434</v>
      </c>
    </row>
    <row r="33" spans="1:7" ht="12">
      <c r="A33" s="20" t="s">
        <v>41</v>
      </c>
      <c r="B33" s="29">
        <v>0.08430342</v>
      </c>
      <c r="C33" s="13">
        <v>0.04768216</v>
      </c>
      <c r="D33" s="13">
        <v>0.0642135</v>
      </c>
      <c r="E33" s="13">
        <v>0.04721452</v>
      </c>
      <c r="F33" s="25">
        <v>0.0716047</v>
      </c>
      <c r="G33" s="35">
        <v>0.06003715</v>
      </c>
    </row>
    <row r="34" spans="1:7" ht="12">
      <c r="A34" s="21" t="s">
        <v>42</v>
      </c>
      <c r="B34" s="31">
        <v>-0.001150324</v>
      </c>
      <c r="C34" s="15">
        <v>-0.005536993</v>
      </c>
      <c r="D34" s="15">
        <v>-0.003468954</v>
      </c>
      <c r="E34" s="15">
        <v>-0.001208758</v>
      </c>
      <c r="F34" s="27">
        <v>-0.02589006</v>
      </c>
      <c r="G34" s="37">
        <v>-0.006068019</v>
      </c>
    </row>
    <row r="35" spans="1:7" ht="12.75" thickBot="1">
      <c r="A35" s="22" t="s">
        <v>43</v>
      </c>
      <c r="B35" s="32">
        <v>-0.003193877</v>
      </c>
      <c r="C35" s="16">
        <v>-0.003134949</v>
      </c>
      <c r="D35" s="16">
        <v>0.003565427</v>
      </c>
      <c r="E35" s="16">
        <v>0.0009843146</v>
      </c>
      <c r="F35" s="28">
        <v>0.004376015</v>
      </c>
      <c r="G35" s="38">
        <v>0.0004617626</v>
      </c>
    </row>
    <row r="36" spans="1:7" ht="12">
      <c r="A36" s="4" t="s">
        <v>44</v>
      </c>
      <c r="B36" s="3">
        <v>21.0968</v>
      </c>
      <c r="C36" s="3">
        <v>21.09985</v>
      </c>
      <c r="D36" s="3">
        <v>21.11206</v>
      </c>
      <c r="E36" s="3">
        <v>21.11206</v>
      </c>
      <c r="F36" s="3">
        <v>21.12427</v>
      </c>
      <c r="G36" s="3"/>
    </row>
    <row r="37" spans="1:6" ht="12">
      <c r="A37" s="4" t="s">
        <v>45</v>
      </c>
      <c r="B37" s="2">
        <v>0.1937866</v>
      </c>
      <c r="C37" s="2">
        <v>0.1327515</v>
      </c>
      <c r="D37" s="2">
        <v>0.09002686</v>
      </c>
      <c r="E37" s="2">
        <v>0.07019043</v>
      </c>
      <c r="F37" s="2">
        <v>0.05696615</v>
      </c>
    </row>
    <row r="38" spans="1:7" ht="12">
      <c r="A38" s="4" t="s">
        <v>53</v>
      </c>
      <c r="B38" s="2">
        <v>-2.939516E-05</v>
      </c>
      <c r="C38" s="2">
        <v>-0.0001618529</v>
      </c>
      <c r="D38" s="2">
        <v>0.0002424438</v>
      </c>
      <c r="E38" s="2">
        <v>-0.0002241297</v>
      </c>
      <c r="F38" s="2">
        <v>0.0002923161</v>
      </c>
      <c r="G38" s="2">
        <v>0.0001572223</v>
      </c>
    </row>
    <row r="39" spans="1:7" ht="12.75" thickBot="1">
      <c r="A39" s="4" t="s">
        <v>54</v>
      </c>
      <c r="B39" s="2">
        <v>0.0001309946</v>
      </c>
      <c r="C39" s="2">
        <v>0</v>
      </c>
      <c r="D39" s="2">
        <v>0</v>
      </c>
      <c r="E39" s="2">
        <v>-6.737631E-05</v>
      </c>
      <c r="F39" s="2">
        <v>-3.147454E-05</v>
      </c>
      <c r="G39" s="2">
        <v>0.0007363404</v>
      </c>
    </row>
    <row r="40" spans="2:7" ht="12.75" thickBot="1">
      <c r="B40" s="7" t="s">
        <v>46</v>
      </c>
      <c r="C40" s="18">
        <v>-0.003753</v>
      </c>
      <c r="D40" s="17" t="s">
        <v>47</v>
      </c>
      <c r="E40" s="18">
        <v>3.116744</v>
      </c>
      <c r="F40" s="17" t="s">
        <v>48</v>
      </c>
      <c r="G40" s="8">
        <v>55.009671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2" width="13.140625" style="0" bestFit="1" customWidth="1"/>
    <col min="3" max="3" width="12.57421875" style="0" bestFit="1" customWidth="1"/>
    <col min="4" max="4" width="13.7109375" style="0" bestFit="1" customWidth="1"/>
    <col min="5" max="5" width="18.28125" style="0" bestFit="1" customWidth="1"/>
    <col min="6" max="6" width="13.140625" style="0" bestFit="1" customWidth="1"/>
    <col min="7" max="7" width="12.5742187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0.002257</v>
      </c>
      <c r="C4">
        <v>0.003753</v>
      </c>
      <c r="D4">
        <v>0.003751</v>
      </c>
      <c r="E4">
        <v>0.003754</v>
      </c>
      <c r="F4">
        <v>0.002082</v>
      </c>
      <c r="G4">
        <v>0.011696</v>
      </c>
    </row>
    <row r="5" spans="1:7" ht="12.75">
      <c r="A5" t="s">
        <v>13</v>
      </c>
      <c r="B5">
        <v>2.695524</v>
      </c>
      <c r="C5">
        <v>1.513028</v>
      </c>
      <c r="D5">
        <v>-0.336133</v>
      </c>
      <c r="E5">
        <v>-1.382377</v>
      </c>
      <c r="F5">
        <v>-2.518342</v>
      </c>
      <c r="G5">
        <v>3.823248</v>
      </c>
    </row>
    <row r="6" spans="1:7" ht="12.75">
      <c r="A6" t="s">
        <v>14</v>
      </c>
      <c r="B6" s="49">
        <v>17.70668</v>
      </c>
      <c r="C6" s="49">
        <v>95.22253</v>
      </c>
      <c r="D6" s="49">
        <v>-142.6135</v>
      </c>
      <c r="E6" s="49">
        <v>131.9506</v>
      </c>
      <c r="F6" s="49">
        <v>-171.8574</v>
      </c>
      <c r="G6" s="49">
        <v>-0.001390539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0.6972668</v>
      </c>
      <c r="C8" s="49">
        <v>-0.3434601</v>
      </c>
      <c r="D8" s="49">
        <v>-0.6337388</v>
      </c>
      <c r="E8" s="49">
        <v>1.552391</v>
      </c>
      <c r="F8" s="49">
        <v>-2.181334</v>
      </c>
      <c r="G8" s="49">
        <v>-0.05161909</v>
      </c>
    </row>
    <row r="9" spans="1:7" ht="12.75">
      <c r="A9" t="s">
        <v>17</v>
      </c>
      <c r="B9" s="49">
        <v>-0.1684992</v>
      </c>
      <c r="C9" s="49">
        <v>-1.186431</v>
      </c>
      <c r="D9" s="49">
        <v>0.1450139</v>
      </c>
      <c r="E9" s="49">
        <v>-0.4992501</v>
      </c>
      <c r="F9" s="49">
        <v>-0.5805716</v>
      </c>
      <c r="G9" s="49">
        <v>-0.472592</v>
      </c>
    </row>
    <row r="10" spans="1:7" ht="12.75">
      <c r="A10" t="s">
        <v>18</v>
      </c>
      <c r="B10" s="49">
        <v>-0.5774382</v>
      </c>
      <c r="C10" s="49">
        <v>0.8107347</v>
      </c>
      <c r="D10" s="49">
        <v>0.2970184</v>
      </c>
      <c r="E10" s="49">
        <v>-0.5041515</v>
      </c>
      <c r="F10" s="49">
        <v>-1.678641</v>
      </c>
      <c r="G10" s="49">
        <v>-0.1624207</v>
      </c>
    </row>
    <row r="11" spans="1:7" ht="12.75">
      <c r="A11" t="s">
        <v>19</v>
      </c>
      <c r="B11" s="49">
        <v>2.037801</v>
      </c>
      <c r="C11" s="49">
        <v>0.7237521</v>
      </c>
      <c r="D11" s="49">
        <v>1.288726</v>
      </c>
      <c r="E11" s="49">
        <v>0.765428</v>
      </c>
      <c r="F11" s="49">
        <v>12.50202</v>
      </c>
      <c r="G11" s="49">
        <v>2.631792</v>
      </c>
    </row>
    <row r="12" spans="1:7" ht="12.75">
      <c r="A12" t="s">
        <v>20</v>
      </c>
      <c r="B12" s="49">
        <v>-0.1829961</v>
      </c>
      <c r="C12" s="49">
        <v>0.1772235</v>
      </c>
      <c r="D12" s="49">
        <v>-0.06338252</v>
      </c>
      <c r="E12" s="49">
        <v>-0.1964187</v>
      </c>
      <c r="F12" s="49">
        <v>-0.08200174</v>
      </c>
      <c r="G12" s="49">
        <v>-0.05730724</v>
      </c>
    </row>
    <row r="13" spans="1:7" ht="12.75">
      <c r="A13" t="s">
        <v>21</v>
      </c>
      <c r="B13" s="49">
        <v>-0.2431985</v>
      </c>
      <c r="C13" s="49">
        <v>-0.3445971</v>
      </c>
      <c r="D13" s="49">
        <v>0.115397</v>
      </c>
      <c r="E13" s="49">
        <v>0.01711437</v>
      </c>
      <c r="F13" s="49">
        <v>0.08449974</v>
      </c>
      <c r="G13" s="49">
        <v>-0.07496218</v>
      </c>
    </row>
    <row r="14" spans="1:7" ht="12.75">
      <c r="A14" t="s">
        <v>22</v>
      </c>
      <c r="B14" s="49">
        <v>-0.1791234</v>
      </c>
      <c r="C14" s="49">
        <v>0.07916584</v>
      </c>
      <c r="D14" s="49">
        <v>-0.007937356</v>
      </c>
      <c r="E14" s="49">
        <v>-0.0615796</v>
      </c>
      <c r="F14" s="49">
        <v>0.02532484</v>
      </c>
      <c r="G14" s="49">
        <v>-0.02022503</v>
      </c>
    </row>
    <row r="15" spans="1:7" ht="12.75">
      <c r="A15" t="s">
        <v>23</v>
      </c>
      <c r="B15" s="49">
        <v>-0.4240177</v>
      </c>
      <c r="C15" s="49">
        <v>-0.1831795</v>
      </c>
      <c r="D15" s="49">
        <v>-0.1504906</v>
      </c>
      <c r="E15" s="49">
        <v>-0.1651364</v>
      </c>
      <c r="F15" s="49">
        <v>-0.4167341</v>
      </c>
      <c r="G15" s="49">
        <v>-0.2369999</v>
      </c>
    </row>
    <row r="16" spans="1:7" ht="12.75">
      <c r="A16" t="s">
        <v>24</v>
      </c>
      <c r="B16" s="49">
        <v>0.03712416</v>
      </c>
      <c r="C16" s="49">
        <v>-0.03328256</v>
      </c>
      <c r="D16" s="49">
        <v>0.005385747</v>
      </c>
      <c r="E16" s="49">
        <v>0.006990283</v>
      </c>
      <c r="F16" s="49">
        <v>-0.004872384</v>
      </c>
      <c r="G16" s="49">
        <v>-0.0003096823</v>
      </c>
    </row>
    <row r="17" spans="1:7" ht="12.75">
      <c r="A17" t="s">
        <v>25</v>
      </c>
      <c r="B17" s="49">
        <v>0.0008302418</v>
      </c>
      <c r="C17" s="49">
        <v>2.448075E-07</v>
      </c>
      <c r="D17" s="49">
        <v>-0.02215823</v>
      </c>
      <c r="E17" s="49">
        <v>-0.002618903</v>
      </c>
      <c r="F17" s="49">
        <v>-0.003411779</v>
      </c>
      <c r="G17" s="49">
        <v>-0.00629519</v>
      </c>
    </row>
    <row r="18" spans="1:7" ht="12.75">
      <c r="A18" t="s">
        <v>26</v>
      </c>
      <c r="B18" s="49">
        <v>0.004587308</v>
      </c>
      <c r="C18" s="49">
        <v>-0.01255031</v>
      </c>
      <c r="D18" s="49">
        <v>0.05683372</v>
      </c>
      <c r="E18" s="49">
        <v>0.007479427</v>
      </c>
      <c r="F18" s="49">
        <v>0.01840153</v>
      </c>
      <c r="G18" s="49">
        <v>0.0155724</v>
      </c>
    </row>
    <row r="19" spans="1:7" ht="12.75">
      <c r="A19" t="s">
        <v>27</v>
      </c>
      <c r="B19" s="49">
        <v>-0.2012479</v>
      </c>
      <c r="C19" s="49">
        <v>-0.1795017</v>
      </c>
      <c r="D19" s="49">
        <v>-0.1911579</v>
      </c>
      <c r="E19" s="49">
        <v>-0.1821577</v>
      </c>
      <c r="F19" s="49">
        <v>-0.1386301</v>
      </c>
      <c r="G19" s="49">
        <v>-0.180637</v>
      </c>
    </row>
    <row r="20" spans="1:7" ht="12.75">
      <c r="A20" t="s">
        <v>28</v>
      </c>
      <c r="B20" s="49">
        <v>0.007261917</v>
      </c>
      <c r="C20" s="49">
        <v>-0.002727935</v>
      </c>
      <c r="D20" s="49">
        <v>-0.002641216</v>
      </c>
      <c r="E20" s="49">
        <v>0.009750009</v>
      </c>
      <c r="F20" s="49">
        <v>-0.00166313</v>
      </c>
      <c r="G20" s="49">
        <v>0.001884101</v>
      </c>
    </row>
    <row r="21" spans="1:7" ht="12.75">
      <c r="A21" t="s">
        <v>29</v>
      </c>
      <c r="B21" s="49">
        <v>-76.96241</v>
      </c>
      <c r="C21" s="49">
        <v>-4.644856</v>
      </c>
      <c r="D21" s="49">
        <v>0.9193936</v>
      </c>
      <c r="E21" s="49">
        <v>39.26861</v>
      </c>
      <c r="F21" s="49">
        <v>19.3805</v>
      </c>
      <c r="G21" s="49">
        <v>0.003557801</v>
      </c>
    </row>
    <row r="22" spans="1:7" ht="12.75">
      <c r="A22" t="s">
        <v>30</v>
      </c>
      <c r="B22" s="49">
        <v>53.91101</v>
      </c>
      <c r="C22" s="49">
        <v>30.26064</v>
      </c>
      <c r="D22" s="49">
        <v>-6.72267</v>
      </c>
      <c r="E22" s="49">
        <v>-27.6476</v>
      </c>
      <c r="F22" s="49">
        <v>-50.36727</v>
      </c>
      <c r="G22" s="49">
        <v>0</v>
      </c>
    </row>
    <row r="23" spans="1:7" ht="12.75">
      <c r="A23" t="s">
        <v>31</v>
      </c>
      <c r="B23" s="49">
        <v>8.903614E-05</v>
      </c>
      <c r="C23" s="49">
        <v>0.8135791</v>
      </c>
      <c r="D23" s="49">
        <v>-0.08023249</v>
      </c>
      <c r="E23" s="49">
        <v>1.199518</v>
      </c>
      <c r="F23" s="49">
        <v>5.972791</v>
      </c>
      <c r="G23" s="49">
        <v>1.262339</v>
      </c>
    </row>
    <row r="24" spans="1:7" ht="12.75">
      <c r="A24" t="s">
        <v>32</v>
      </c>
      <c r="B24" s="49">
        <v>1.37839</v>
      </c>
      <c r="C24" s="49">
        <v>2.864638</v>
      </c>
      <c r="D24" s="49">
        <v>2.450836</v>
      </c>
      <c r="E24" s="49">
        <v>4.661776</v>
      </c>
      <c r="F24" s="49">
        <v>0.7933129</v>
      </c>
      <c r="G24" s="49">
        <v>2.706143</v>
      </c>
    </row>
    <row r="25" spans="1:7" ht="12.75">
      <c r="A25" t="s">
        <v>33</v>
      </c>
      <c r="B25" s="49">
        <v>0.3057607</v>
      </c>
      <c r="C25" s="49">
        <v>0.9647216</v>
      </c>
      <c r="D25" s="49">
        <v>0.3801207</v>
      </c>
      <c r="E25" s="49">
        <v>0.68871</v>
      </c>
      <c r="F25" s="49">
        <v>-0.8123134</v>
      </c>
      <c r="G25" s="49">
        <v>0.4251604</v>
      </c>
    </row>
    <row r="26" spans="1:7" ht="12.75">
      <c r="A26" t="s">
        <v>34</v>
      </c>
      <c r="B26" s="49">
        <v>0.885706</v>
      </c>
      <c r="C26" s="49">
        <v>0.581151</v>
      </c>
      <c r="D26" s="49">
        <v>-0.2142962</v>
      </c>
      <c r="E26" s="49">
        <v>-0.7773264</v>
      </c>
      <c r="F26" s="49">
        <v>0.4515907</v>
      </c>
      <c r="G26" s="49">
        <v>0.08958415</v>
      </c>
    </row>
    <row r="27" spans="1:7" ht="12.75">
      <c r="A27" t="s">
        <v>35</v>
      </c>
      <c r="B27" s="49">
        <v>-0.08201127</v>
      </c>
      <c r="C27" s="49">
        <v>-0.3399657</v>
      </c>
      <c r="D27" s="49">
        <v>-0.1469367</v>
      </c>
      <c r="E27" s="49">
        <v>-0.24268</v>
      </c>
      <c r="F27" s="49">
        <v>0.3572118</v>
      </c>
      <c r="G27" s="49">
        <v>-0.1397456</v>
      </c>
    </row>
    <row r="28" spans="1:7" ht="12.75">
      <c r="A28" t="s">
        <v>36</v>
      </c>
      <c r="B28" s="49">
        <v>0.202006</v>
      </c>
      <c r="C28" s="49">
        <v>-0.2220032</v>
      </c>
      <c r="D28" s="49">
        <v>-0.08165883</v>
      </c>
      <c r="E28" s="49">
        <v>0.1936419</v>
      </c>
      <c r="F28" s="49">
        <v>0.2630715</v>
      </c>
      <c r="G28" s="49">
        <v>0.03789618</v>
      </c>
    </row>
    <row r="29" spans="1:7" ht="12.75">
      <c r="A29" t="s">
        <v>37</v>
      </c>
      <c r="B29" s="49">
        <v>0.1007455</v>
      </c>
      <c r="C29" s="49">
        <v>0.004828753</v>
      </c>
      <c r="D29" s="49">
        <v>-0.01464925</v>
      </c>
      <c r="E29" s="49">
        <v>-0.1232587</v>
      </c>
      <c r="F29" s="49">
        <v>-0.0291233</v>
      </c>
      <c r="G29" s="49">
        <v>-0.02133451</v>
      </c>
    </row>
    <row r="30" spans="1:7" ht="12.75">
      <c r="A30" t="s">
        <v>38</v>
      </c>
      <c r="B30" s="49">
        <v>0.09189877</v>
      </c>
      <c r="C30" s="49">
        <v>-0.05466951</v>
      </c>
      <c r="D30" s="49">
        <v>-0.08812457</v>
      </c>
      <c r="E30" s="49">
        <v>-0.05518493</v>
      </c>
      <c r="F30" s="49">
        <v>0.2327808</v>
      </c>
      <c r="G30" s="49">
        <v>-0.003253776</v>
      </c>
    </row>
    <row r="31" spans="1:7" ht="12.75">
      <c r="A31" t="s">
        <v>39</v>
      </c>
      <c r="B31" s="49">
        <v>-0.0262049</v>
      </c>
      <c r="C31" s="49">
        <v>-0.07036113</v>
      </c>
      <c r="D31" s="49">
        <v>-0.009060325</v>
      </c>
      <c r="E31" s="49">
        <v>-0.03055093</v>
      </c>
      <c r="F31" s="49">
        <v>0.04139893</v>
      </c>
      <c r="G31" s="49">
        <v>-0.02473002</v>
      </c>
    </row>
    <row r="32" spans="1:7" ht="12.75">
      <c r="A32" t="s">
        <v>40</v>
      </c>
      <c r="B32" s="49">
        <v>0.02548189</v>
      </c>
      <c r="C32" s="49">
        <v>-0.04099581</v>
      </c>
      <c r="D32" s="49">
        <v>-0.04221914</v>
      </c>
      <c r="E32" s="49">
        <v>0.01364433</v>
      </c>
      <c r="F32" s="49">
        <v>0.02047017</v>
      </c>
      <c r="G32" s="49">
        <v>-0.01031434</v>
      </c>
    </row>
    <row r="33" spans="1:7" ht="12.75">
      <c r="A33" t="s">
        <v>41</v>
      </c>
      <c r="B33" s="49">
        <v>0.08430342</v>
      </c>
      <c r="C33" s="49">
        <v>0.04768216</v>
      </c>
      <c r="D33" s="49">
        <v>0.0642135</v>
      </c>
      <c r="E33" s="49">
        <v>0.04721452</v>
      </c>
      <c r="F33" s="49">
        <v>0.0716047</v>
      </c>
      <c r="G33" s="49">
        <v>0.06003715</v>
      </c>
    </row>
    <row r="34" spans="1:7" ht="12.75">
      <c r="A34" t="s">
        <v>42</v>
      </c>
      <c r="B34" s="49">
        <v>-0.001150324</v>
      </c>
      <c r="C34" s="49">
        <v>-0.005536993</v>
      </c>
      <c r="D34" s="49">
        <v>-0.003468954</v>
      </c>
      <c r="E34" s="49">
        <v>-0.001208758</v>
      </c>
      <c r="F34" s="49">
        <v>-0.02589006</v>
      </c>
      <c r="G34" s="49">
        <v>-0.006068019</v>
      </c>
    </row>
    <row r="35" spans="1:7" ht="12.75">
      <c r="A35" t="s">
        <v>43</v>
      </c>
      <c r="B35" s="49">
        <v>-0.003193877</v>
      </c>
      <c r="C35" s="49">
        <v>-0.003134949</v>
      </c>
      <c r="D35" s="49">
        <v>0.003565427</v>
      </c>
      <c r="E35" s="49">
        <v>0.0009843146</v>
      </c>
      <c r="F35" s="49">
        <v>0.004376015</v>
      </c>
      <c r="G35" s="49">
        <v>0.0004617626</v>
      </c>
    </row>
    <row r="36" spans="1:6" ht="12.75">
      <c r="A36" t="s">
        <v>44</v>
      </c>
      <c r="B36" s="49">
        <v>21.0968</v>
      </c>
      <c r="C36" s="49">
        <v>21.09985</v>
      </c>
      <c r="D36" s="49">
        <v>21.11206</v>
      </c>
      <c r="E36" s="49">
        <v>21.11206</v>
      </c>
      <c r="F36" s="49">
        <v>21.12427</v>
      </c>
    </row>
    <row r="37" spans="1:6" ht="12.75">
      <c r="A37" t="s">
        <v>45</v>
      </c>
      <c r="B37" s="49">
        <v>0.1937866</v>
      </c>
      <c r="C37" s="49">
        <v>0.1327515</v>
      </c>
      <c r="D37" s="49">
        <v>0.09002686</v>
      </c>
      <c r="E37" s="49">
        <v>0.07019043</v>
      </c>
      <c r="F37" s="49">
        <v>0.05696615</v>
      </c>
    </row>
    <row r="38" spans="1:7" ht="12.75">
      <c r="A38" t="s">
        <v>55</v>
      </c>
      <c r="B38" s="49">
        <v>-2.939516E-05</v>
      </c>
      <c r="C38" s="49">
        <v>-0.0001618529</v>
      </c>
      <c r="D38" s="49">
        <v>0.0002424438</v>
      </c>
      <c r="E38" s="49">
        <v>-0.0002241297</v>
      </c>
      <c r="F38" s="49">
        <v>0.0002923161</v>
      </c>
      <c r="G38" s="49">
        <v>0.0001572223</v>
      </c>
    </row>
    <row r="39" spans="1:7" ht="12.75">
      <c r="A39" t="s">
        <v>56</v>
      </c>
      <c r="B39" s="49">
        <v>0.0001309946</v>
      </c>
      <c r="C39" s="49">
        <v>0</v>
      </c>
      <c r="D39" s="49">
        <v>0</v>
      </c>
      <c r="E39" s="49">
        <v>-6.737631E-05</v>
      </c>
      <c r="F39" s="49">
        <v>-3.147454E-05</v>
      </c>
      <c r="G39" s="49">
        <v>0.0007363404</v>
      </c>
    </row>
    <row r="40" spans="2:7" ht="12.75">
      <c r="B40" t="s">
        <v>46</v>
      </c>
      <c r="C40">
        <v>-0.003753</v>
      </c>
      <c r="D40" t="s">
        <v>47</v>
      </c>
      <c r="E40">
        <v>3.116744</v>
      </c>
      <c r="F40" t="s">
        <v>48</v>
      </c>
      <c r="G40">
        <v>55.009671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58</v>
      </c>
      <c r="B50">
        <f>-0.017/(B7*B7+B22*B22)*(B21*B22+B6*B7)</f>
        <v>-2.939515104683926E-05</v>
      </c>
      <c r="C50">
        <f>-0.017/(C7*C7+C22*C22)*(C21*C22+C6*C7)</f>
        <v>-0.00016185292432892594</v>
      </c>
      <c r="D50">
        <f>-0.017/(D7*D7+D22*D22)*(D21*D22+D6*D7)</f>
        <v>0.0002424438911617614</v>
      </c>
      <c r="E50">
        <f>-0.017/(E7*E7+E22*E22)*(E21*E22+E6*E7)</f>
        <v>-0.00022412974069544315</v>
      </c>
      <c r="F50">
        <f>-0.017/(F7*F7+F22*F22)*(F21*F22+F6*F7)</f>
        <v>0.0002923161086330098</v>
      </c>
      <c r="G50">
        <f>(B50*B$4+C50*C$4+D50*D$4+E50*E$4+F50*F$4)/SUM(B$4:F$4)</f>
        <v>1.825509028546943E-07</v>
      </c>
    </row>
    <row r="51" spans="1:7" ht="12.75">
      <c r="A51" t="s">
        <v>59</v>
      </c>
      <c r="B51">
        <f>-0.017/(B7*B7+B22*B22)*(B21*B7-B6*B22)</f>
        <v>0.00013099456922820377</v>
      </c>
      <c r="C51">
        <f>-0.017/(C7*C7+C22*C22)*(C21*C7-C6*C22)</f>
        <v>8.386032507606488E-06</v>
      </c>
      <c r="D51">
        <f>-0.017/(D7*D7+D22*D22)*(D21*D7-D6*D22)</f>
        <v>-1.3999820926203561E-06</v>
      </c>
      <c r="E51">
        <f>-0.017/(E7*E7+E22*E22)*(E21*E7-E6*E22)</f>
        <v>-6.737630194188515E-05</v>
      </c>
      <c r="F51">
        <f>-0.017/(F7*F7+F22*F22)*(F21*F7-F6*F22)</f>
        <v>-3.147453356311319E-05</v>
      </c>
      <c r="G51">
        <f>(B51*B$4+C51*C$4+D51*D$4+E51*E$4+F51*F$4)/SUM(B$4:F$4)</f>
        <v>2.1898913582391413E-07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9999.997587302805</v>
      </c>
      <c r="C62">
        <f>C7+(2/0.017)*(C8*C50-C23*C51)</f>
        <v>10000.005737331858</v>
      </c>
      <c r="D62">
        <f>D7+(2/0.017)*(D8*D50-D23*D51)</f>
        <v>9999.981910773564</v>
      </c>
      <c r="E62">
        <f>E7+(2/0.017)*(E8*E50-E23*E51)</f>
        <v>9999.968574364078</v>
      </c>
      <c r="F62">
        <f>F7+(2/0.017)*(F8*F50-F23*F51)</f>
        <v>9999.94710020521</v>
      </c>
    </row>
    <row r="63" spans="1:6" ht="12.75">
      <c r="A63" t="s">
        <v>67</v>
      </c>
      <c r="B63">
        <f>B8+(3/0.017)*(B9*B50-B24*B51)</f>
        <v>0.6662770567923778</v>
      </c>
      <c r="C63">
        <f>C8+(3/0.017)*(C9*C50-C24*C51)</f>
        <v>-0.3138122683281234</v>
      </c>
      <c r="D63">
        <f>D8+(3/0.017)*(D9*D50-D24*D51)</f>
        <v>-0.6269290010528544</v>
      </c>
      <c r="E63">
        <f>E8+(3/0.017)*(E9*E50-E24*E51)</f>
        <v>1.6275657099088132</v>
      </c>
      <c r="F63">
        <f>F8+(3/0.017)*(F9*F50-F24*F51)</f>
        <v>-2.206876578364307</v>
      </c>
    </row>
    <row r="64" spans="1:6" ht="12.75">
      <c r="A64" t="s">
        <v>68</v>
      </c>
      <c r="B64">
        <f>B9+(4/0.017)*(B10*B50-B25*B51)</f>
        <v>-0.17392957837039977</v>
      </c>
      <c r="C64">
        <f>C9+(4/0.017)*(C10*C50-C25*C51)</f>
        <v>-1.2192098161760765</v>
      </c>
      <c r="D64">
        <f>D9+(4/0.017)*(D10*D50-D25*D51)</f>
        <v>0.16208271383898232</v>
      </c>
      <c r="E64">
        <f>E9+(4/0.017)*(E10*E50-E25*E51)</f>
        <v>-0.4617446699113848</v>
      </c>
      <c r="F64">
        <f>F9+(4/0.017)*(F10*F50-F25*F51)</f>
        <v>-0.7020447741844449</v>
      </c>
    </row>
    <row r="65" spans="1:6" ht="12.75">
      <c r="A65" t="s">
        <v>69</v>
      </c>
      <c r="B65">
        <f>B10+(5/0.017)*(B11*B50-B26*B51)</f>
        <v>-0.6291805953327163</v>
      </c>
      <c r="C65">
        <f>C10+(5/0.017)*(C11*C50-C26*C51)</f>
        <v>0.7748479514552855</v>
      </c>
      <c r="D65">
        <f>D10+(5/0.017)*(D11*D50-D26*D51)</f>
        <v>0.3888253809525928</v>
      </c>
      <c r="E65">
        <f>E10+(5/0.017)*(E11*E50-E26*E51)</f>
        <v>-0.5700128404102441</v>
      </c>
      <c r="F65">
        <f>F10+(5/0.017)*(F11*F50-F26*F51)</f>
        <v>-0.5995952814423526</v>
      </c>
    </row>
    <row r="66" spans="1:6" ht="12.75">
      <c r="A66" t="s">
        <v>70</v>
      </c>
      <c r="B66">
        <f>B11+(6/0.017)*(B12*B50-B27*B51)</f>
        <v>2.043491198465644</v>
      </c>
      <c r="C66">
        <f>C11+(6/0.017)*(C12*C50-C27*C51)</f>
        <v>0.7146345076506578</v>
      </c>
      <c r="D66">
        <f>D11+(6/0.017)*(D12*D50-D27*D51)</f>
        <v>1.2832298540485223</v>
      </c>
      <c r="E66">
        <f>E11+(6/0.017)*(E12*E50-E27*E51)</f>
        <v>0.7751947263565221</v>
      </c>
      <c r="F66">
        <f>F11+(6/0.017)*(F12*F50-F27*F51)</f>
        <v>12.497527992441285</v>
      </c>
    </row>
    <row r="67" spans="1:6" ht="12.75">
      <c r="A67" t="s">
        <v>71</v>
      </c>
      <c r="B67">
        <f>B12+(7/0.017)*(B13*B50-B28*B51)</f>
        <v>-0.19094844271573733</v>
      </c>
      <c r="C67">
        <f>C12+(7/0.017)*(C13*C50-C28*C51)</f>
        <v>0.20095587769504825</v>
      </c>
      <c r="D67">
        <f>D12+(7/0.017)*(D13*D50-D28*D51)</f>
        <v>-0.05190952954936317</v>
      </c>
      <c r="E67">
        <f>E12+(7/0.017)*(E13*E50-E28*E51)</f>
        <v>-0.1926259205476976</v>
      </c>
      <c r="F67">
        <f>F12+(7/0.017)*(F13*F50-F28*F51)</f>
        <v>-0.06842145673324428</v>
      </c>
    </row>
    <row r="68" spans="1:6" ht="12.75">
      <c r="A68" t="s">
        <v>72</v>
      </c>
      <c r="B68">
        <f>B13+(8/0.017)*(B14*B50-B29*B51)</f>
        <v>-0.24693109010595607</v>
      </c>
      <c r="C68">
        <f>C13+(8/0.017)*(C14*C50-C29*C51)</f>
        <v>-0.3506459079014518</v>
      </c>
      <c r="D68">
        <f>D13+(8/0.017)*(D14*D50-D29*D51)</f>
        <v>0.11448176604148401</v>
      </c>
      <c r="E68">
        <f>E13+(8/0.017)*(E14*E50-E29*E51)</f>
        <v>0.019701242655042292</v>
      </c>
      <c r="F68">
        <f>F13+(8/0.017)*(F14*F50-F29*F51)</f>
        <v>0.08755207712811058</v>
      </c>
    </row>
    <row r="69" spans="1:6" ht="12.75">
      <c r="A69" t="s">
        <v>73</v>
      </c>
      <c r="B69">
        <f>B14+(9/0.017)*(B15*B50-B30*B51)</f>
        <v>-0.17889796347390974</v>
      </c>
      <c r="C69">
        <f>C14+(9/0.017)*(C15*C50-C30*C51)</f>
        <v>0.09510462719772404</v>
      </c>
      <c r="D69">
        <f>D14+(9/0.017)*(D15*D50-D30*D51)</f>
        <v>-0.027318538070864252</v>
      </c>
      <c r="E69">
        <f>E14+(9/0.017)*(E15*E50-E30*E51)</f>
        <v>-0.04395345893849914</v>
      </c>
      <c r="F69">
        <f>F14+(9/0.017)*(F15*F50-F30*F51)</f>
        <v>-0.0352882664763577</v>
      </c>
    </row>
    <row r="70" spans="1:6" ht="12.75">
      <c r="A70" t="s">
        <v>74</v>
      </c>
      <c r="B70">
        <f>B15+(10/0.017)*(B16*B50-B31*B51)</f>
        <v>-0.42264038864912873</v>
      </c>
      <c r="C70">
        <f>C15+(10/0.017)*(C16*C50-C31*C51)</f>
        <v>-0.1796636585949383</v>
      </c>
      <c r="D70">
        <f>D15+(10/0.017)*(D16*D50-D31*D51)</f>
        <v>-0.1497299781372121</v>
      </c>
      <c r="E70">
        <f>E15+(10/0.017)*(E16*E50-E31*E51)</f>
        <v>-0.16726883470615478</v>
      </c>
      <c r="F70">
        <f>F15+(10/0.017)*(F16*F50-F31*F51)</f>
        <v>-0.4168054319522846</v>
      </c>
    </row>
    <row r="71" spans="1:6" ht="12.75">
      <c r="A71" t="s">
        <v>75</v>
      </c>
      <c r="B71">
        <f>B16+(11/0.017)*(B17*B50-B32*B51)</f>
        <v>0.03494849310854967</v>
      </c>
      <c r="C71">
        <f>C16+(11/0.017)*(C17*C50-C32*C51)</f>
        <v>-0.033060131864836195</v>
      </c>
      <c r="D71">
        <f>D16+(11/0.017)*(D17*D50-D32*D51)</f>
        <v>0.0018714194137262243</v>
      </c>
      <c r="E71">
        <f>E16+(11/0.017)*(E17*E50-E32*E51)</f>
        <v>0.007964933825287273</v>
      </c>
      <c r="F71">
        <f>F16+(11/0.017)*(F17*F50-F32*F51)</f>
        <v>-0.005100814469939416</v>
      </c>
    </row>
    <row r="72" spans="1:6" ht="12.75">
      <c r="A72" t="s">
        <v>76</v>
      </c>
      <c r="B72">
        <f>B17+(12/0.017)*(B18*B50-B33*B51)</f>
        <v>-0.007060206293357209</v>
      </c>
      <c r="C72">
        <f>C17+(12/0.017)*(C18*C50-C33*C51)</f>
        <v>0.0011518496764000015</v>
      </c>
      <c r="D72">
        <f>D17+(12/0.017)*(D18*D50-D33*D51)</f>
        <v>-0.012368428134515884</v>
      </c>
      <c r="E72">
        <f>E17+(12/0.017)*(E18*E50-E33*E51)</f>
        <v>-0.0015567069612936384</v>
      </c>
      <c r="F72">
        <f>F17+(12/0.017)*(F18*F50-F33*F51)</f>
        <v>0.001976071477120169</v>
      </c>
    </row>
    <row r="73" spans="1:6" ht="12.75">
      <c r="A73" t="s">
        <v>77</v>
      </c>
      <c r="B73">
        <f>B18+(13/0.017)*(B19*B50-B34*B51)</f>
        <v>0.009226318705750403</v>
      </c>
      <c r="C73">
        <f>C18+(13/0.017)*(C19*C50-C34*C51)</f>
        <v>0.009702102359645725</v>
      </c>
      <c r="D73">
        <f>D18+(13/0.017)*(D19*D50-D34*D51)</f>
        <v>0.021389662324395126</v>
      </c>
      <c r="E73">
        <f>E18+(13/0.017)*(E19*E50-E34*E51)</f>
        <v>0.03863776308794373</v>
      </c>
      <c r="F73">
        <f>F18+(13/0.017)*(F19*F50-F34*F51)</f>
        <v>-0.013210408596455198</v>
      </c>
    </row>
    <row r="74" spans="1:6" ht="12.75">
      <c r="A74" t="s">
        <v>78</v>
      </c>
      <c r="B74">
        <f>B19+(14/0.017)*(B20*B50-B35*B51)</f>
        <v>-0.20107914614555908</v>
      </c>
      <c r="C74">
        <f>C19+(14/0.017)*(C20*C50-C35*C51)</f>
        <v>-0.17911644137770935</v>
      </c>
      <c r="D74">
        <f>D19+(14/0.017)*(D20*D50-D35*D51)</f>
        <v>-0.19168113365334152</v>
      </c>
      <c r="E74">
        <f>E19+(14/0.017)*(E20*E50-E35*E51)</f>
        <v>-0.18390271559750235</v>
      </c>
      <c r="F74">
        <f>F19+(14/0.017)*(F20*F50-F35*F51)</f>
        <v>-0.13891703960133228</v>
      </c>
    </row>
    <row r="75" spans="1:6" ht="12.75">
      <c r="A75" t="s">
        <v>79</v>
      </c>
      <c r="B75" s="49">
        <f>B20</f>
        <v>0.007261917</v>
      </c>
      <c r="C75" s="49">
        <f>C20</f>
        <v>-0.002727935</v>
      </c>
      <c r="D75" s="49">
        <f>D20</f>
        <v>-0.002641216</v>
      </c>
      <c r="E75" s="49">
        <f>E20</f>
        <v>0.009750009</v>
      </c>
      <c r="F75" s="49">
        <f>F20</f>
        <v>-0.00166313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53.92175535845557</v>
      </c>
      <c r="C82">
        <f>C22+(2/0.017)*(C8*C51+C23*C50)</f>
        <v>30.244809361873934</v>
      </c>
      <c r="D82">
        <f>D22+(2/0.017)*(D8*D51+D23*D50)</f>
        <v>-6.724854076953153</v>
      </c>
      <c r="E82">
        <f>E22+(2/0.017)*(E8*E51+E23*E50)</f>
        <v>-27.691534355652635</v>
      </c>
      <c r="F82">
        <f>F22+(2/0.017)*(F8*F51+F23*F50)</f>
        <v>-50.15378770670663</v>
      </c>
    </row>
    <row r="83" spans="1:6" ht="12.75">
      <c r="A83" t="s">
        <v>82</v>
      </c>
      <c r="B83">
        <f>B23+(3/0.017)*(B9*B51+B24*B50)</f>
        <v>-0.010956339572485244</v>
      </c>
      <c r="C83">
        <f>C23+(3/0.017)*(C9*C51+C24*C50)</f>
        <v>0.7300027200509769</v>
      </c>
      <c r="D83">
        <f>D23+(3/0.017)*(D9*D51+D24*D50)</f>
        <v>0.02458878051343745</v>
      </c>
      <c r="E83">
        <f>E23+(3/0.017)*(E9*E51+E24*E50)</f>
        <v>1.021070055192096</v>
      </c>
      <c r="F83">
        <f>F23+(3/0.017)*(F9*F51+F24*F50)</f>
        <v>6.016938887088181</v>
      </c>
    </row>
    <row r="84" spans="1:6" ht="12.75">
      <c r="A84" t="s">
        <v>83</v>
      </c>
      <c r="B84">
        <f>B24+(4/0.017)*(B10*B51+B25*B50)</f>
        <v>1.358477258770448</v>
      </c>
      <c r="C84">
        <f>C24+(4/0.017)*(C10*C51+C25*C50)</f>
        <v>2.829498196570815</v>
      </c>
      <c r="D84">
        <f>D24+(4/0.017)*(D10*D51+D25*D50)</f>
        <v>2.472422381453636</v>
      </c>
      <c r="E84">
        <f>E24+(4/0.017)*(E10*E51+E25*E50)</f>
        <v>4.633448345876258</v>
      </c>
      <c r="F84">
        <f>F24+(4/0.017)*(F10*F51+F25*F50)</f>
        <v>0.7498734059803455</v>
      </c>
    </row>
    <row r="85" spans="1:6" ht="12.75">
      <c r="A85" t="s">
        <v>84</v>
      </c>
      <c r="B85">
        <f>B25+(5/0.017)*(B11*B51+B26*B50)</f>
        <v>0.3766152301513856</v>
      </c>
      <c r="C85">
        <f>C25+(5/0.017)*(C11*C51+C26*C50)</f>
        <v>0.9388417234739319</v>
      </c>
      <c r="D85">
        <f>D25+(5/0.017)*(D11*D51+D26*D50)</f>
        <v>0.3643092300260372</v>
      </c>
      <c r="E85">
        <f>E25+(5/0.017)*(E11*E51+E26*E50)</f>
        <v>0.7247836048308675</v>
      </c>
      <c r="F85">
        <f>F25+(5/0.017)*(F11*F51+F26*F50)</f>
        <v>-0.8892216388170162</v>
      </c>
    </row>
    <row r="86" spans="1:6" ht="12.75">
      <c r="A86" t="s">
        <v>85</v>
      </c>
      <c r="B86">
        <f>B26+(6/0.017)*(B12*B51+B27*B50)</f>
        <v>0.8780963194279712</v>
      </c>
      <c r="C86">
        <f>C26+(6/0.017)*(C12*C51+C27*C50)</f>
        <v>0.6010959334406972</v>
      </c>
      <c r="D86">
        <f>D26+(6/0.017)*(D12*D51+D27*D50)</f>
        <v>-0.22683802502687644</v>
      </c>
      <c r="E86">
        <f>E26+(6/0.017)*(E12*E51+E27*E50)</f>
        <v>-0.7534584807846343</v>
      </c>
      <c r="F86">
        <f>F26+(6/0.017)*(F12*F51+F27*F50)</f>
        <v>0.48935531053587883</v>
      </c>
    </row>
    <row r="87" spans="1:6" ht="12.75">
      <c r="A87" t="s">
        <v>86</v>
      </c>
      <c r="B87">
        <f>B27+(7/0.017)*(B13*B51+B28*B50)</f>
        <v>-0.09757419690515834</v>
      </c>
      <c r="C87">
        <f>C27+(7/0.017)*(C13*C51+C28*C50)</f>
        <v>-0.3263601439685725</v>
      </c>
      <c r="D87">
        <f>D27+(7/0.017)*(D13*D51+D28*D50)</f>
        <v>-0.15515520985795367</v>
      </c>
      <c r="E87">
        <f>E27+(7/0.017)*(E13*E51+E28*E50)</f>
        <v>-0.26102576956282747</v>
      </c>
      <c r="F87">
        <f>F27+(7/0.017)*(F13*F51+F28*F50)</f>
        <v>0.3877813959345183</v>
      </c>
    </row>
    <row r="88" spans="1:6" ht="12.75">
      <c r="A88" t="s">
        <v>87</v>
      </c>
      <c r="B88">
        <f>B28+(8/0.017)*(B14*B51+B29*B50)</f>
        <v>0.1895704132651856</v>
      </c>
      <c r="C88">
        <f>C28+(8/0.017)*(C14*C51+C29*C50)</f>
        <v>-0.22205856964055534</v>
      </c>
      <c r="D88">
        <f>D28+(8/0.017)*(D14*D51+D29*D50)</f>
        <v>-0.08332495189004173</v>
      </c>
      <c r="E88">
        <f>E28+(8/0.017)*(E14*E51+E29*E50)</f>
        <v>0.20859481585530257</v>
      </c>
      <c r="F88">
        <f>F28+(8/0.017)*(F14*F51+F29*F50)</f>
        <v>0.25869018364559426</v>
      </c>
    </row>
    <row r="89" spans="1:6" ht="12.75">
      <c r="A89" t="s">
        <v>88</v>
      </c>
      <c r="B89">
        <f>B29+(9/0.017)*(B15*B51+B30*B50)</f>
        <v>0.06990970308022222</v>
      </c>
      <c r="C89">
        <f>C29+(9/0.017)*(C15*C51+C30*C50)</f>
        <v>0.008699955200624776</v>
      </c>
      <c r="D89">
        <f>D29+(9/0.017)*(D15*D51+D30*D50)</f>
        <v>-0.025848733271402587</v>
      </c>
      <c r="E89">
        <f>E29+(9/0.017)*(E15*E51+E30*E50)</f>
        <v>-0.110820242588663</v>
      </c>
      <c r="F89">
        <f>F29+(9/0.017)*(F15*F51+F30*F50)</f>
        <v>0.013844864784729658</v>
      </c>
    </row>
    <row r="90" spans="1:6" ht="12.75">
      <c r="A90" t="s">
        <v>89</v>
      </c>
      <c r="B90">
        <f>B30+(10/0.017)*(B16*B51+B31*B50)</f>
        <v>0.09521251137695662</v>
      </c>
      <c r="C90">
        <f>C30+(10/0.017)*(C16*C51+C31*C50)</f>
        <v>-0.048134777047358024</v>
      </c>
      <c r="D90">
        <f>D30+(10/0.017)*(D16*D51+D31*D50)</f>
        <v>-0.0894211349397327</v>
      </c>
      <c r="E90">
        <f>E30+(10/0.017)*(E16*E51+E31*E50)</f>
        <v>-0.05143411082303682</v>
      </c>
      <c r="F90">
        <f>F30+(10/0.017)*(F16*F51+F31*F50)</f>
        <v>0.23998958243112398</v>
      </c>
    </row>
    <row r="91" spans="1:6" ht="12.75">
      <c r="A91" t="s">
        <v>90</v>
      </c>
      <c r="B91">
        <f>B31+(11/0.017)*(B17*B51+B32*B50)</f>
        <v>-0.026619203248481743</v>
      </c>
      <c r="C91">
        <f>C31+(11/0.017)*(C17*C51+C32*C50)</f>
        <v>-0.06606770460860803</v>
      </c>
      <c r="D91">
        <f>D31+(11/0.017)*(D17*D51+D32*D50)</f>
        <v>-0.015663399472758178</v>
      </c>
      <c r="E91">
        <f>E31+(11/0.017)*(E17*E51+E32*E50)</f>
        <v>-0.03241552585890377</v>
      </c>
      <c r="F91">
        <f>F31+(11/0.017)*(F17*F51+F32*F50)</f>
        <v>0.045340258852418686</v>
      </c>
    </row>
    <row r="92" spans="1:6" ht="12.75">
      <c r="A92" t="s">
        <v>91</v>
      </c>
      <c r="B92">
        <f>B32+(12/0.017)*(B18*B51+B33*B50)</f>
        <v>0.02415680812050256</v>
      </c>
      <c r="C92">
        <f>C32+(12/0.017)*(C18*C51+C33*C50)</f>
        <v>-0.046517747182560194</v>
      </c>
      <c r="D92">
        <f>D32+(12/0.017)*(D18*D51+D33*D50)</f>
        <v>-0.03128600733068793</v>
      </c>
      <c r="E92">
        <f>E32+(12/0.017)*(E18*E51+E33*E50)</f>
        <v>0.0058188375836018096</v>
      </c>
      <c r="F92">
        <f>F32+(12/0.017)*(F18*F51+F33*F50)</f>
        <v>0.034836307193108075</v>
      </c>
    </row>
    <row r="93" spans="1:6" ht="12.75">
      <c r="A93" t="s">
        <v>92</v>
      </c>
      <c r="B93">
        <f>B33+(13/0.017)*(B19*B51+B34*B50)</f>
        <v>0.06416980916052814</v>
      </c>
      <c r="C93">
        <f>C33+(13/0.017)*(C19*C51+C34*C50)</f>
        <v>0.04721635578998154</v>
      </c>
      <c r="D93">
        <f>D33+(13/0.017)*(D19*D51+D34*D50)</f>
        <v>0.06377501071182018</v>
      </c>
      <c r="E93">
        <f>E33+(13/0.017)*(E19*E51+E34*E50)</f>
        <v>0.05680701415137985</v>
      </c>
      <c r="F93">
        <f>F33+(13/0.017)*(F19*F51+F34*F50)</f>
        <v>0.06915399822763668</v>
      </c>
    </row>
    <row r="94" spans="1:6" ht="12.75">
      <c r="A94" t="s">
        <v>93</v>
      </c>
      <c r="B94">
        <f>B34+(14/0.017)*(B20*B51+B35*B50)</f>
        <v>-0.00028960714091976836</v>
      </c>
      <c r="C94">
        <f>C34+(14/0.017)*(C20*C51+C35*C50)</f>
        <v>-0.005137973143319549</v>
      </c>
      <c r="D94">
        <f>D34+(14/0.017)*(D20*D51+D35*D50)</f>
        <v>-0.0027540368759468663</v>
      </c>
      <c r="E94">
        <f>E34+(14/0.017)*(E20*E51+E35*E50)</f>
        <v>-0.0019314328334901008</v>
      </c>
      <c r="F94">
        <f>F34+(14/0.017)*(F20*F51+F35*F50)</f>
        <v>-0.024793509244721</v>
      </c>
    </row>
    <row r="95" spans="1:6" ht="12.75">
      <c r="A95" t="s">
        <v>94</v>
      </c>
      <c r="B95" s="49">
        <f>B35</f>
        <v>-0.003193877</v>
      </c>
      <c r="C95" s="49">
        <f>C35</f>
        <v>-0.003134949</v>
      </c>
      <c r="D95" s="49">
        <f>D35</f>
        <v>0.003565427</v>
      </c>
      <c r="E95" s="49">
        <f>E35</f>
        <v>0.0009843146</v>
      </c>
      <c r="F95" s="49">
        <f>F35</f>
        <v>0.004376015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0.6662772175448952</v>
      </c>
      <c r="C103">
        <f>C63*10000/C62</f>
        <v>-0.31381208828371426</v>
      </c>
      <c r="D103">
        <f>D63*10000/D62</f>
        <v>-0.6269301351209718</v>
      </c>
      <c r="E103">
        <f>E63*10000/E62</f>
        <v>1.6275708246536305</v>
      </c>
      <c r="F103">
        <f>F63*10000/F62</f>
        <v>-2.2068882527578766</v>
      </c>
      <c r="G103">
        <f>AVERAGE(C103:E103)</f>
        <v>0.22894286708298148</v>
      </c>
      <c r="H103">
        <f>STDEV(C103:E103)</f>
        <v>1.221323401310021</v>
      </c>
      <c r="I103">
        <f>(B103*B4+C103*C4+D103*D4+E103*E4+F103*F4)/SUM(B4:F4)</f>
        <v>-0.03272452975962606</v>
      </c>
      <c r="K103">
        <f>(LN(H103)+LN(H123))/2-LN(K114*K115^3)</f>
        <v>-4.112909618804269</v>
      </c>
    </row>
    <row r="104" spans="1:11" ht="12.75">
      <c r="A104" t="s">
        <v>68</v>
      </c>
      <c r="B104">
        <f>B64*10000/B62</f>
        <v>-0.17392962033435047</v>
      </c>
      <c r="C104">
        <f>C64*10000/C62</f>
        <v>-1.2192091166753458</v>
      </c>
      <c r="D104">
        <f>D64*10000/D62</f>
        <v>0.16208300703460388</v>
      </c>
      <c r="E104">
        <f>E64*10000/E62</f>
        <v>-0.4617461209779334</v>
      </c>
      <c r="F104">
        <f>F64*10000/F62</f>
        <v>-0.7020484880065396</v>
      </c>
      <c r="G104">
        <f>AVERAGE(C104:E104)</f>
        <v>-0.5062907435395585</v>
      </c>
      <c r="H104">
        <f>STDEV(C104:E104)</f>
        <v>0.6917225963528688</v>
      </c>
      <c r="I104">
        <f>(B104*B4+C104*C4+D104*D4+E104*E4+F104*F4)/SUM(B4:F4)</f>
        <v>-0.4844096620357235</v>
      </c>
      <c r="K104">
        <f>(LN(H104)+LN(H124))/2-LN(K114*K115^4)</f>
        <v>-3.3979865919121517</v>
      </c>
    </row>
    <row r="105" spans="1:11" ht="12.75">
      <c r="A105" t="s">
        <v>69</v>
      </c>
      <c r="B105">
        <f>B65*10000/B62</f>
        <v>-0.6291807471349787</v>
      </c>
      <c r="C105">
        <f>C65*10000/C62</f>
        <v>0.7748475068995568</v>
      </c>
      <c r="D105">
        <f>D65*10000/D62</f>
        <v>0.38882608430890114</v>
      </c>
      <c r="E105">
        <f>E65*10000/E62</f>
        <v>-0.5700146317174727</v>
      </c>
      <c r="F105">
        <f>F65*10000/F62</f>
        <v>-0.5995984533058663</v>
      </c>
      <c r="G105">
        <f>AVERAGE(C105:E105)</f>
        <v>0.19788631983032842</v>
      </c>
      <c r="H105">
        <f>STDEV(C105:E105)</f>
        <v>0.6924644671141923</v>
      </c>
      <c r="I105">
        <f>(B105*B4+C105*C4+D105*D4+E105*E4+F105*F4)/SUM(B4:F4)</f>
        <v>-0.02832406987863872</v>
      </c>
      <c r="K105">
        <f>(LN(H105)+LN(H125))/2-LN(K114*K115^5)</f>
        <v>-3.497993206011595</v>
      </c>
    </row>
    <row r="106" spans="1:11" ht="12.75">
      <c r="A106" t="s">
        <v>70</v>
      </c>
      <c r="B106">
        <f>B66*10000/B62</f>
        <v>2.043491691498311</v>
      </c>
      <c r="C106">
        <f>C66*10000/C62</f>
        <v>0.7146340976413603</v>
      </c>
      <c r="D106">
        <f>D66*10000/D62</f>
        <v>1.2832321753162612</v>
      </c>
      <c r="E106">
        <f>E66*10000/E62</f>
        <v>0.7751971624629016</v>
      </c>
      <c r="F106">
        <f>F66*10000/F62</f>
        <v>12.497594104457633</v>
      </c>
      <c r="G106">
        <f>AVERAGE(C106:E106)</f>
        <v>0.9243544784735077</v>
      </c>
      <c r="H106">
        <f>STDEV(C106:E106)</f>
        <v>0.3122689100335062</v>
      </c>
      <c r="I106">
        <f>(B106*B4+C106*C4+D106*D4+E106*E4+F106*F4)/SUM(B4:F4)</f>
        <v>2.6311256959118765</v>
      </c>
      <c r="K106">
        <f>(LN(H106)+LN(H126))/2-LN(K114*K115^6)</f>
        <v>-2.87730401198301</v>
      </c>
    </row>
    <row r="107" spans="1:11" ht="12.75">
      <c r="A107" t="s">
        <v>71</v>
      </c>
      <c r="B107">
        <f>B67*10000/B62</f>
        <v>-0.19094848878582565</v>
      </c>
      <c r="C107">
        <f>C67*10000/C62</f>
        <v>0.2009557624000585</v>
      </c>
      <c r="D107">
        <f>D67*10000/D62</f>
        <v>-0.05190962344985645</v>
      </c>
      <c r="E107">
        <f>E67*10000/E62</f>
        <v>-0.19262652588880474</v>
      </c>
      <c r="F107">
        <f>F67*10000/F62</f>
        <v>-0.06842181868326103</v>
      </c>
      <c r="G107">
        <f>AVERAGE(C107:E107)</f>
        <v>-0.014526795646200899</v>
      </c>
      <c r="H107">
        <f>STDEV(C107:E107)</f>
        <v>0.1994363589584978</v>
      </c>
      <c r="I107">
        <f>(B107*B4+C107*C4+D107*D4+E107*E4+F107*F4)/SUM(B4:F4)</f>
        <v>-0.04725722671973604</v>
      </c>
      <c r="K107">
        <f>(LN(H107)+LN(H127))/2-LN(K114*K115^7)</f>
        <v>-3.5438221296657932</v>
      </c>
    </row>
    <row r="108" spans="1:9" ht="12.75">
      <c r="A108" t="s">
        <v>72</v>
      </c>
      <c r="B108">
        <f>B68*10000/B62</f>
        <v>-0.24693114968296528</v>
      </c>
      <c r="C108">
        <f>C68*10000/C62</f>
        <v>-0.3506457067243734</v>
      </c>
      <c r="D108">
        <f>D68*10000/D62</f>
        <v>0.11448197313051749</v>
      </c>
      <c r="E108">
        <f>E68*10000/E62</f>
        <v>0.019701304567644747</v>
      </c>
      <c r="F108">
        <f>F68*10000/F62</f>
        <v>0.08755254027925198</v>
      </c>
      <c r="G108">
        <f>AVERAGE(C108:E108)</f>
        <v>-0.07215414300873706</v>
      </c>
      <c r="H108">
        <f>STDEV(C108:E108)</f>
        <v>0.2457926098947882</v>
      </c>
      <c r="I108">
        <f>(B108*B4+C108*C4+D108*D4+E108*E4+F108*F4)/SUM(B4:F4)</f>
        <v>-0.0761448980412973</v>
      </c>
    </row>
    <row r="109" spans="1:9" ht="12.75">
      <c r="A109" t="s">
        <v>73</v>
      </c>
      <c r="B109">
        <f>B69*10000/B62</f>
        <v>-0.17889800663658162</v>
      </c>
      <c r="C109">
        <f>C69*10000/C62</f>
        <v>0.0951045726330746</v>
      </c>
      <c r="D109">
        <f>D69*10000/D62</f>
        <v>-0.027318587488075752</v>
      </c>
      <c r="E109">
        <f>E69*10000/E62</f>
        <v>-0.04395359706547303</v>
      </c>
      <c r="F109">
        <f>F69*10000/F62</f>
        <v>-0.035288453151550714</v>
      </c>
      <c r="G109">
        <f>AVERAGE(C109:E109)</f>
        <v>0.007944129359841942</v>
      </c>
      <c r="H109">
        <f>STDEV(C109:E109)</f>
        <v>0.07594002923096509</v>
      </c>
      <c r="I109">
        <f>(B109*B4+C109*C4+D109*D4+E109*E4+F109*F4)/SUM(B4:F4)</f>
        <v>-0.024863097031475427</v>
      </c>
    </row>
    <row r="110" spans="1:11" ht="12.75">
      <c r="A110" t="s">
        <v>74</v>
      </c>
      <c r="B110">
        <f>B70*10000/B62</f>
        <v>-0.42264049061948133</v>
      </c>
      <c r="C110">
        <f>C70*10000/C62</f>
        <v>-0.17966355551599422</v>
      </c>
      <c r="D110">
        <f>D70*10000/D62</f>
        <v>-0.14973024898764992</v>
      </c>
      <c r="E110">
        <f>E70*10000/E62</f>
        <v>-0.16726936036075674</v>
      </c>
      <c r="F110">
        <f>F70*10000/F62</f>
        <v>-0.4168076368561302</v>
      </c>
      <c r="G110">
        <f>AVERAGE(C110:E110)</f>
        <v>-0.16555438828813362</v>
      </c>
      <c r="H110">
        <f>STDEV(C110:E110)</f>
        <v>0.015040164787573326</v>
      </c>
      <c r="I110">
        <f>(B110*B4+C110*C4+D110*D4+E110*E4+F110*F4)/SUM(B4:F4)</f>
        <v>-0.2362978620158437</v>
      </c>
      <c r="K110">
        <f>EXP(AVERAGE(K103:K107))</f>
        <v>0.030623024703488193</v>
      </c>
    </row>
    <row r="111" spans="1:9" ht="12.75">
      <c r="A111" t="s">
        <v>75</v>
      </c>
      <c r="B111">
        <f>B71*10000/B62</f>
        <v>0.034948501540564836</v>
      </c>
      <c r="C111">
        <f>C71*10000/C62</f>
        <v>-0.0330601128971523</v>
      </c>
      <c r="D111">
        <f>D71*10000/D62</f>
        <v>0.0018714227989853013</v>
      </c>
      <c r="E111">
        <f>E71*10000/E62</f>
        <v>0.007964958855676985</v>
      </c>
      <c r="F111">
        <f>F71*10000/F62</f>
        <v>-0.005100841453286029</v>
      </c>
      <c r="G111">
        <f>AVERAGE(C111:E111)</f>
        <v>-0.0077412437474966705</v>
      </c>
      <c r="H111">
        <f>STDEV(C111:E111)</f>
        <v>0.0221374489650815</v>
      </c>
      <c r="I111">
        <f>(B111*B4+C111*C4+D111*D4+E111*E4+F111*F4)/SUM(B4:F4)</f>
        <v>-0.001211491002660383</v>
      </c>
    </row>
    <row r="112" spans="1:9" ht="12.75">
      <c r="A112" t="s">
        <v>76</v>
      </c>
      <c r="B112">
        <f>B72*10000/B62</f>
        <v>-0.007060207996771611</v>
      </c>
      <c r="C112">
        <f>C72*10000/C62</f>
        <v>0.0011518490155459963</v>
      </c>
      <c r="D112">
        <f>D72*10000/D62</f>
        <v>-0.012368450508086075</v>
      </c>
      <c r="E112">
        <f>E72*10000/E62</f>
        <v>-0.0015567118533596322</v>
      </c>
      <c r="F112">
        <f>F72*10000/F62</f>
        <v>0.0019760819305530307</v>
      </c>
      <c r="G112">
        <f>AVERAGE(C112:E112)</f>
        <v>-0.004257771115299903</v>
      </c>
      <c r="H112">
        <f>STDEV(C112:E112)</f>
        <v>0.0071534198572826965</v>
      </c>
      <c r="I112">
        <f>(B112*B4+C112*C4+D112*D4+E112*E4+F112*F4)/SUM(B4:F4)</f>
        <v>-0.0038299513795794654</v>
      </c>
    </row>
    <row r="113" spans="1:9" ht="12.75">
      <c r="A113" t="s">
        <v>77</v>
      </c>
      <c r="B113">
        <f>B73*10000/B62</f>
        <v>0.009226320931782266</v>
      </c>
      <c r="C113">
        <f>C73*10000/C62</f>
        <v>0.009702096793230823</v>
      </c>
      <c r="D113">
        <f>D73*10000/D62</f>
        <v>0.021389701016709638</v>
      </c>
      <c r="E113">
        <f>E73*10000/E62</f>
        <v>0.03863788450995287</v>
      </c>
      <c r="F113">
        <f>F73*10000/F62</f>
        <v>-0.013210478479615262</v>
      </c>
      <c r="G113">
        <f>AVERAGE(C113:E113)</f>
        <v>0.02324322743996444</v>
      </c>
      <c r="H113">
        <f>STDEV(C113:E113)</f>
        <v>0.014556669359715443</v>
      </c>
      <c r="I113">
        <f>(B113*B4+C113*C4+D113*D4+E113*E4+F113*F4)/SUM(B4:F4)</f>
        <v>0.016349999767744424</v>
      </c>
    </row>
    <row r="114" spans="1:11" ht="12.75">
      <c r="A114" t="s">
        <v>78</v>
      </c>
      <c r="B114">
        <f>B74*10000/B62</f>
        <v>-0.20107919465987997</v>
      </c>
      <c r="C114">
        <f>C74*10000/C62</f>
        <v>-0.17911633861272178</v>
      </c>
      <c r="D114">
        <f>D74*10000/D62</f>
        <v>-0.19168148039031177</v>
      </c>
      <c r="E114">
        <f>E74*10000/E62</f>
        <v>-0.18390329352529708</v>
      </c>
      <c r="F114">
        <f>F74*10000/F62</f>
        <v>-0.1389177744735085</v>
      </c>
      <c r="G114">
        <f>AVERAGE(C114:E114)</f>
        <v>-0.18490037084277688</v>
      </c>
      <c r="H114">
        <f>STDEV(C114:E114)</f>
        <v>0.0063416338080579055</v>
      </c>
      <c r="I114">
        <f>(B114*B4+C114*C4+D114*D4+E114*E4+F114*F4)/SUM(B4:F4)</f>
        <v>-0.18110254308218013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0.0072619187520811</v>
      </c>
      <c r="C115">
        <f>C75*10000/C62</f>
        <v>-0.0027279334348940597</v>
      </c>
      <c r="D115">
        <f>D75*10000/D62</f>
        <v>-0.0026412207777640716</v>
      </c>
      <c r="E115">
        <f>E75*10000/E62</f>
        <v>0.009750039640119595</v>
      </c>
      <c r="F115">
        <f>F75*10000/F62</f>
        <v>-0.0016631387979701118</v>
      </c>
      <c r="G115">
        <f>AVERAGE(C115:E115)</f>
        <v>0.0014602951424871544</v>
      </c>
      <c r="H115">
        <f>STDEV(C115:E115)</f>
        <v>0.007179260243802778</v>
      </c>
      <c r="I115">
        <f>(B115*B4+C115*C4+D115*D4+E115*E4+F115*F4)/SUM(B4:F4)</f>
        <v>0.0018839514737790464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53.9217683681455</v>
      </c>
      <c r="C122">
        <f>C82*10000/C62</f>
        <v>30.244792009433063</v>
      </c>
      <c r="D122">
        <f>D82*10000/D62</f>
        <v>-6.724866241715972</v>
      </c>
      <c r="E122">
        <f>E82*10000/E62</f>
        <v>-27.691621378333785</v>
      </c>
      <c r="F122">
        <f>F82*10000/F62</f>
        <v>-50.154053020617894</v>
      </c>
      <c r="G122">
        <f>AVERAGE(C122:E122)</f>
        <v>-1.3905652035388982</v>
      </c>
      <c r="H122">
        <f>STDEV(C122:E122)</f>
        <v>29.33424747175177</v>
      </c>
      <c r="I122">
        <f>(B122*B4+C122*C4+D122*D4+E122*E4+F122*F4)/SUM(B4:F4)</f>
        <v>0.1032299354003053</v>
      </c>
    </row>
    <row r="123" spans="1:9" ht="12.75">
      <c r="A123" t="s">
        <v>82</v>
      </c>
      <c r="B123">
        <f>B83*10000/B62</f>
        <v>-0.010956342215918857</v>
      </c>
      <c r="C123">
        <f>C83*10000/C62</f>
        <v>0.730002301224431</v>
      </c>
      <c r="D123">
        <f>D83*10000/D62</f>
        <v>0.02458882499271976</v>
      </c>
      <c r="E123">
        <f>E83*10000/E62</f>
        <v>1.0210732639797602</v>
      </c>
      <c r="F123">
        <f>F83*10000/F62</f>
        <v>6.016970716739798</v>
      </c>
      <c r="G123">
        <f>AVERAGE(C123:E123)</f>
        <v>0.591888130065637</v>
      </c>
      <c r="H123">
        <f>STDEV(C123:E123)</f>
        <v>0.5123982362303656</v>
      </c>
      <c r="I123">
        <f>(B123*B4+C123*C4+D123*D4+E123*E4+F123*F4)/SUM(B4:F4)</f>
        <v>1.2289315201573334</v>
      </c>
    </row>
    <row r="124" spans="1:9" ht="12.75">
      <c r="A124" t="s">
        <v>83</v>
      </c>
      <c r="B124">
        <f>B84*10000/B62</f>
        <v>1.358477586529954</v>
      </c>
      <c r="C124">
        <f>C84*10000/C62</f>
        <v>2.829496573194732</v>
      </c>
      <c r="D124">
        <f>D84*10000/D62</f>
        <v>2.472426853882557</v>
      </c>
      <c r="E124">
        <f>E84*10000/E62</f>
        <v>4.633462906828095</v>
      </c>
      <c r="F124">
        <f>F84*10000/F62</f>
        <v>0.7498773728162593</v>
      </c>
      <c r="G124">
        <f>AVERAGE(C124:E124)</f>
        <v>3.3117954446351283</v>
      </c>
      <c r="H124">
        <f>STDEV(C124:E124)</f>
        <v>1.158437895002193</v>
      </c>
      <c r="I124">
        <f>(B124*B4+C124*C4+D124*D4+E124*E4+F124*F4)/SUM(B4:F4)</f>
        <v>2.6873451383822227</v>
      </c>
    </row>
    <row r="125" spans="1:9" ht="12.75">
      <c r="A125" t="s">
        <v>84</v>
      </c>
      <c r="B125">
        <f>B85*10000/B62</f>
        <v>0.3766153210172585</v>
      </c>
      <c r="C125">
        <f>C85*10000/C62</f>
        <v>0.938841184829588</v>
      </c>
      <c r="D125">
        <f>D85*10000/D62</f>
        <v>0.3643098890344448</v>
      </c>
      <c r="E125">
        <f>E85*10000/E62</f>
        <v>0.7247858825165939</v>
      </c>
      <c r="F125">
        <f>F85*10000/F62</f>
        <v>-0.8892263428061218</v>
      </c>
      <c r="G125">
        <f>AVERAGE(C125:E125)</f>
        <v>0.6759789854602088</v>
      </c>
      <c r="H125">
        <f>STDEV(C125:E125)</f>
        <v>0.29035863576311294</v>
      </c>
      <c r="I125">
        <f>(B125*B4+C125*C4+D125*D4+E125*E4+F125*F4)/SUM(B4:F4)</f>
        <v>0.4237670768233984</v>
      </c>
    </row>
    <row r="126" spans="1:9" ht="12.75">
      <c r="A126" t="s">
        <v>85</v>
      </c>
      <c r="B126">
        <f>B86*10000/B62</f>
        <v>0.8780965312860749</v>
      </c>
      <c r="C126">
        <f>C86*10000/C62</f>
        <v>0.6010955885722102</v>
      </c>
      <c r="D126">
        <f>D86*10000/D62</f>
        <v>-0.22683843536005863</v>
      </c>
      <c r="E126">
        <f>E86*10000/E62</f>
        <v>-0.7534608485832652</v>
      </c>
      <c r="F126">
        <f>F86*10000/F62</f>
        <v>0.4893578992291236</v>
      </c>
      <c r="G126">
        <f>AVERAGE(C126:E126)</f>
        <v>-0.12640123179037122</v>
      </c>
      <c r="H126">
        <f>STDEV(C126:E126)</f>
        <v>0.6828407642016607</v>
      </c>
      <c r="I126">
        <f>(B126*B4+C126*C4+D126*D4+E126*E4+F126*F4)/SUM(B4:F4)</f>
        <v>0.10112558598461589</v>
      </c>
    </row>
    <row r="127" spans="1:9" ht="12.75">
      <c r="A127" t="s">
        <v>86</v>
      </c>
      <c r="B127">
        <f>B87*10000/B62</f>
        <v>-0.09757422044686313</v>
      </c>
      <c r="C127">
        <f>C87*10000/C62</f>
        <v>-0.3263599567250348</v>
      </c>
      <c r="D127">
        <f>D87*10000/D62</f>
        <v>-0.15515549052223376</v>
      </c>
      <c r="E127">
        <f>E87*10000/E62</f>
        <v>-0.2610265898554853</v>
      </c>
      <c r="F127">
        <f>F87*10000/F62</f>
        <v>0.38778344730099684</v>
      </c>
      <c r="G127">
        <f>AVERAGE(C127:E127)</f>
        <v>-0.24751401236758463</v>
      </c>
      <c r="H127">
        <f>STDEV(C127:E127)</f>
        <v>0.08639840637836672</v>
      </c>
      <c r="I127">
        <f>(B127*B4+C127*C4+D127*D4+E127*E4+F127*F4)/SUM(B4:F4)</f>
        <v>-0.14102525223590054</v>
      </c>
    </row>
    <row r="128" spans="1:9" ht="12.75">
      <c r="A128" t="s">
        <v>87</v>
      </c>
      <c r="B128">
        <f>B88*10000/B62</f>
        <v>0.18957045900279704</v>
      </c>
      <c r="C128">
        <f>C88*10000/C62</f>
        <v>-0.22205844223825785</v>
      </c>
      <c r="D128">
        <f>D88*10000/D62</f>
        <v>-0.08332510261870664</v>
      </c>
      <c r="E128">
        <f>E88*10000/E62</f>
        <v>0.20859547137983642</v>
      </c>
      <c r="F128">
        <f>F88*10000/F62</f>
        <v>0.25869155211859635</v>
      </c>
      <c r="G128">
        <f>AVERAGE(C128:E128)</f>
        <v>-0.0322626911590427</v>
      </c>
      <c r="H128">
        <f>STDEV(C128:E128)</f>
        <v>0.21982089465449425</v>
      </c>
      <c r="I128">
        <f>(B128*B4+C128*C4+D128*D4+E128*E4+F128*F4)/SUM(B4:F4)</f>
        <v>0.03869884871431597</v>
      </c>
    </row>
    <row r="129" spans="1:9" ht="12.75">
      <c r="A129" t="s">
        <v>88</v>
      </c>
      <c r="B129">
        <f>B89*10000/B62</f>
        <v>0.06990971994732074</v>
      </c>
      <c r="C129">
        <f>C89*10000/C62</f>
        <v>0.008699950209174625</v>
      </c>
      <c r="D129">
        <f>D89*10000/D62</f>
        <v>-0.025848780029846093</v>
      </c>
      <c r="E129">
        <f>E89*10000/E62</f>
        <v>-0.11082059084941706</v>
      </c>
      <c r="F129">
        <f>F89*10000/F62</f>
        <v>0.013844938024167691</v>
      </c>
      <c r="G129">
        <f>AVERAGE(C129:E129)</f>
        <v>-0.04265647355669618</v>
      </c>
      <c r="H129">
        <f>STDEV(C129:E129)</f>
        <v>0.06150742926674804</v>
      </c>
      <c r="I129">
        <f>(B129*B4+C129*C4+D129*D4+E129*E4+F129*F4)/SUM(B4:F4)</f>
        <v>-0.018831631718805666</v>
      </c>
    </row>
    <row r="130" spans="1:9" ht="12.75">
      <c r="A130" t="s">
        <v>89</v>
      </c>
      <c r="B130">
        <f>B90*10000/B62</f>
        <v>0.09521253434885807</v>
      </c>
      <c r="C130">
        <f>C90*10000/C62</f>
        <v>-0.048134749430854884</v>
      </c>
      <c r="D130">
        <f>D90*10000/D62</f>
        <v>-0.08942129669594111</v>
      </c>
      <c r="E130">
        <f>E90*10000/E62</f>
        <v>-0.05143427245850883</v>
      </c>
      <c r="F130">
        <f>F90*10000/F62</f>
        <v>0.23999085197780606</v>
      </c>
      <c r="G130">
        <f>AVERAGE(C130:E130)</f>
        <v>-0.06299677286176829</v>
      </c>
      <c r="H130">
        <f>STDEV(C130:E130)</f>
        <v>0.02294369865452342</v>
      </c>
      <c r="I130">
        <f>(B130*B4+C130*C4+D130*D4+E130*E4+F130*F4)/SUM(B4:F4)</f>
        <v>0.0003463734380617644</v>
      </c>
    </row>
    <row r="131" spans="1:9" ht="12.75">
      <c r="A131" t="s">
        <v>90</v>
      </c>
      <c r="B131">
        <f>B91*10000/B62</f>
        <v>-0.026619209670890993</v>
      </c>
      <c r="C131">
        <f>C91*10000/C62</f>
        <v>-0.06606766670339513</v>
      </c>
      <c r="D131">
        <f>D91*10000/D62</f>
        <v>-0.015663427806687415</v>
      </c>
      <c r="E131">
        <f>E91*10000/E62</f>
        <v>-0.03241562772707528</v>
      </c>
      <c r="F131">
        <f>F91*10000/F62</f>
        <v>0.04534049870272639</v>
      </c>
      <c r="G131">
        <f>AVERAGE(C131:E131)</f>
        <v>-0.038048907412385945</v>
      </c>
      <c r="H131">
        <f>STDEV(C131:E131)</f>
        <v>0.025669966978919073</v>
      </c>
      <c r="I131">
        <f>(B131*B4+C131*C4+D131*D4+E131*E4+F131*F4)/SUM(B4:F4)</f>
        <v>-0.025266036754266308</v>
      </c>
    </row>
    <row r="132" spans="1:9" ht="12.75">
      <c r="A132" t="s">
        <v>91</v>
      </c>
      <c r="B132">
        <f>B92*10000/B62</f>
        <v>0.024156813948810286</v>
      </c>
      <c r="C132">
        <f>C92*10000/C62</f>
        <v>-0.04651772049380022</v>
      </c>
      <c r="D132">
        <f>D92*10000/D62</f>
        <v>-0.03128606392475739</v>
      </c>
      <c r="E132">
        <f>E92*10000/E62</f>
        <v>0.005818855869726414</v>
      </c>
      <c r="F132">
        <f>F92*10000/F62</f>
        <v>0.03483649147743311</v>
      </c>
      <c r="G132">
        <f>AVERAGE(C132:E132)</f>
        <v>-0.023994976182943734</v>
      </c>
      <c r="H132">
        <f>STDEV(C132:E132)</f>
        <v>0.02691931047980116</v>
      </c>
      <c r="I132">
        <f>(B132*B4+C132*C4+D132*D4+E132*E4+F132*F4)/SUM(B4:F4)</f>
        <v>-0.00917096502670794</v>
      </c>
    </row>
    <row r="133" spans="1:9" ht="12.75">
      <c r="A133" t="s">
        <v>92</v>
      </c>
      <c r="B133">
        <f>B93*10000/B62</f>
        <v>0.06416982464276373</v>
      </c>
      <c r="C133">
        <f>C93*10000/C62</f>
        <v>0.04721632870040685</v>
      </c>
      <c r="D133">
        <f>D93*10000/D62</f>
        <v>0.06377512607608983</v>
      </c>
      <c r="E133">
        <f>E93*10000/E62</f>
        <v>0.056807192671595313</v>
      </c>
      <c r="F133">
        <f>F93*10000/F62</f>
        <v>0.0691543640528034</v>
      </c>
      <c r="G133">
        <f>AVERAGE(C133:E133)</f>
        <v>0.05593288248269734</v>
      </c>
      <c r="H133">
        <f>STDEV(C133:E133)</f>
        <v>0.008313949504419611</v>
      </c>
      <c r="I133">
        <f>(B133*B4+C133*C4+D133*D4+E133*E4+F133*F4)/SUM(B4:F4)</f>
        <v>0.05888877739243848</v>
      </c>
    </row>
    <row r="134" spans="1:9" ht="12.75">
      <c r="A134" t="s">
        <v>93</v>
      </c>
      <c r="B134">
        <f>B94*10000/B62</f>
        <v>-0.00028960721079321887</v>
      </c>
      <c r="C134">
        <f>C94*10000/C62</f>
        <v>-0.00513797019549554</v>
      </c>
      <c r="D134">
        <f>D94*10000/D62</f>
        <v>-0.0027540418577955443</v>
      </c>
      <c r="E134">
        <f>E94*10000/E62</f>
        <v>-0.001931438903159678</v>
      </c>
      <c r="F134">
        <f>F94*10000/F62</f>
        <v>-0.024793640402569938</v>
      </c>
      <c r="G134">
        <f>AVERAGE(C134:E134)</f>
        <v>-0.003274483652150254</v>
      </c>
      <c r="H134">
        <f>STDEV(C134:E134)</f>
        <v>0.001665414506411434</v>
      </c>
      <c r="I134">
        <f>(B134*B4+C134*C4+D134*D4+E134*E4+F134*F4)/SUM(B4:F4)</f>
        <v>-0.005715062998503442</v>
      </c>
    </row>
    <row r="135" spans="1:9" ht="12.75">
      <c r="A135" t="s">
        <v>94</v>
      </c>
      <c r="B135">
        <f>B95*10000/B62</f>
        <v>-0.0031938777705859934</v>
      </c>
      <c r="C135">
        <f>C95*10000/C62</f>
        <v>-0.003134947201376755</v>
      </c>
      <c r="D135">
        <f>D95*10000/D62</f>
        <v>0.0035654334495933008</v>
      </c>
      <c r="E135">
        <f>E95*10000/E62</f>
        <v>0.000984317693280946</v>
      </c>
      <c r="F135">
        <f>F95*10000/F62</f>
        <v>0.004376038149152008</v>
      </c>
      <c r="G135">
        <f>AVERAGE(C135:E135)</f>
        <v>0.00047160131383249725</v>
      </c>
      <c r="H135">
        <f>STDEV(C135:E135)</f>
        <v>0.003379487206853951</v>
      </c>
      <c r="I135">
        <f>(B135*B4+C135*C4+D135*D4+E135*E4+F135*F4)/SUM(B4:F4)</f>
        <v>0.00046200820295929203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2005-10-18T07:48:59Z</cp:lastPrinted>
  <dcterms:created xsi:type="dcterms:W3CDTF">2005-10-18T07:48:59Z</dcterms:created>
  <dcterms:modified xsi:type="dcterms:W3CDTF">2005-10-18T11:04:11Z</dcterms:modified>
  <cp:category/>
  <cp:version/>
  <cp:contentType/>
  <cp:contentStatus/>
</cp:coreProperties>
</file>