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<sst xmlns="http://schemas.openxmlformats.org/spreadsheetml/2006/main" count="204" uniqueCount="98">
  <si>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20/10/2005       11:33:52</t>
  </si>
  <si>
    <t>LISSNER</t>
  </si>
  <si>
    <t>HCMQAP710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</si>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</sst>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6787652"/>
        <c:axId val="64217957"/>
      </c:lineChart>
      <c:catAx>
        <c:axId val="667876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17957"/>
        <c:crosses val="autoZero"/>
        <c:auto val="1"/>
        <c:lblOffset val="100"/>
        <c:noMultiLvlLbl val="0"/>
      </c:catAx>
      <c:valAx>
        <c:axId val="64217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8765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-0.002256</v>
      </c>
      <c r="C4" s="12">
        <v>-0.003754</v>
      </c>
      <c r="D4" s="12">
        <v>-0.003752</v>
      </c>
      <c r="E4" s="12">
        <v>-0.003754</v>
      </c>
      <c r="F4" s="24">
        <v>-0.002085</v>
      </c>
      <c r="G4" s="34">
        <v>-0.011699</v>
      </c>
    </row>
    <row r="5" spans="1:7" ht="12.75" thickBot="1">
      <c r="A5" s="44" t="s">
        <v>13</v>
      </c>
      <c r="B5" s="45">
        <v>4.260999</v>
      </c>
      <c r="C5" s="46">
        <v>1.81777</v>
      </c>
      <c r="D5" s="46">
        <v>-0.18305</v>
      </c>
      <c r="E5" s="46">
        <v>-2.395899</v>
      </c>
      <c r="F5" s="47">
        <v>-3.206081</v>
      </c>
      <c r="G5" s="48">
        <v>1.444086</v>
      </c>
    </row>
    <row r="6" spans="1:7" ht="12.75" thickTop="1">
      <c r="A6" s="6" t="s">
        <v>14</v>
      </c>
      <c r="B6" s="39">
        <v>87.05073</v>
      </c>
      <c r="C6" s="40">
        <v>-91.39021</v>
      </c>
      <c r="D6" s="40">
        <v>86.81181</v>
      </c>
      <c r="E6" s="40">
        <v>-83.69248</v>
      </c>
      <c r="F6" s="41">
        <v>64.8326</v>
      </c>
      <c r="G6" s="42">
        <v>0.0005866888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5.059604</v>
      </c>
      <c r="C8" s="13">
        <v>-0.9368177</v>
      </c>
      <c r="D8" s="13">
        <v>-0.3566069</v>
      </c>
      <c r="E8" s="13">
        <v>1.266139</v>
      </c>
      <c r="F8" s="25">
        <v>0.4485599</v>
      </c>
      <c r="G8" s="35">
        <v>0.785143</v>
      </c>
    </row>
    <row r="9" spans="1:7" ht="12">
      <c r="A9" s="20" t="s">
        <v>17</v>
      </c>
      <c r="B9" s="29">
        <v>0.1755761</v>
      </c>
      <c r="C9" s="13">
        <v>0.1543407</v>
      </c>
      <c r="D9" s="13">
        <v>-0.03764247</v>
      </c>
      <c r="E9" s="13">
        <v>0.1783912</v>
      </c>
      <c r="F9" s="25">
        <v>-0.9149857</v>
      </c>
      <c r="G9" s="35">
        <v>-0.02582447</v>
      </c>
    </row>
    <row r="10" spans="1:7" ht="12">
      <c r="A10" s="20" t="s">
        <v>18</v>
      </c>
      <c r="B10" s="29">
        <v>-0.6920693</v>
      </c>
      <c r="C10" s="13">
        <v>0.8867132</v>
      </c>
      <c r="D10" s="13">
        <v>0.716263</v>
      </c>
      <c r="E10" s="13">
        <v>-0.2444881</v>
      </c>
      <c r="F10" s="25">
        <v>-1.773787</v>
      </c>
      <c r="G10" s="35">
        <v>-0.01039921</v>
      </c>
    </row>
    <row r="11" spans="1:7" ht="12">
      <c r="A11" s="21" t="s">
        <v>19</v>
      </c>
      <c r="B11" s="31">
        <v>2.253543</v>
      </c>
      <c r="C11" s="15">
        <v>1.098078</v>
      </c>
      <c r="D11" s="15">
        <v>2.125521</v>
      </c>
      <c r="E11" s="15">
        <v>1.116247</v>
      </c>
      <c r="F11" s="27">
        <v>13.59103</v>
      </c>
      <c r="G11" s="37">
        <v>3.186402</v>
      </c>
    </row>
    <row r="12" spans="1:7" ht="12">
      <c r="A12" s="20" t="s">
        <v>20</v>
      </c>
      <c r="B12" s="29">
        <v>0.1258181</v>
      </c>
      <c r="C12" s="13">
        <v>0.1809265</v>
      </c>
      <c r="D12" s="13">
        <v>-0.00865019</v>
      </c>
      <c r="E12" s="13">
        <v>0.1014618</v>
      </c>
      <c r="F12" s="25">
        <v>-0.1728948</v>
      </c>
      <c r="G12" s="35">
        <v>0.0609492</v>
      </c>
    </row>
    <row r="13" spans="1:7" ht="12">
      <c r="A13" s="20" t="s">
        <v>21</v>
      </c>
      <c r="B13" s="29">
        <v>0.03603619</v>
      </c>
      <c r="C13" s="13">
        <v>-0.1072754</v>
      </c>
      <c r="D13" s="13">
        <v>-0.04506285</v>
      </c>
      <c r="E13" s="13">
        <v>-0.01369677</v>
      </c>
      <c r="F13" s="25">
        <v>-0.1699919</v>
      </c>
      <c r="G13" s="35">
        <v>-0.05744138</v>
      </c>
    </row>
    <row r="14" spans="1:7" ht="12">
      <c r="A14" s="20" t="s">
        <v>22</v>
      </c>
      <c r="B14" s="29">
        <v>-0.07341858</v>
      </c>
      <c r="C14" s="13">
        <v>0.0215849</v>
      </c>
      <c r="D14" s="13">
        <v>0.00115027</v>
      </c>
      <c r="E14" s="13">
        <v>0.03514399</v>
      </c>
      <c r="F14" s="25">
        <v>-0.04093343</v>
      </c>
      <c r="G14" s="35">
        <v>-0.002159837</v>
      </c>
    </row>
    <row r="15" spans="1:7" ht="12">
      <c r="A15" s="21" t="s">
        <v>23</v>
      </c>
      <c r="B15" s="31">
        <v>-0.4417227</v>
      </c>
      <c r="C15" s="15">
        <v>-0.1872611</v>
      </c>
      <c r="D15" s="15">
        <v>-0.1042247</v>
      </c>
      <c r="E15" s="15">
        <v>-0.2137579</v>
      </c>
      <c r="F15" s="27">
        <v>-0.4514577</v>
      </c>
      <c r="G15" s="37">
        <v>-0.2457727</v>
      </c>
    </row>
    <row r="16" spans="1:7" ht="12">
      <c r="A16" s="20" t="s">
        <v>24</v>
      </c>
      <c r="B16" s="29">
        <v>0.01114344</v>
      </c>
      <c r="C16" s="13">
        <v>0.02219172</v>
      </c>
      <c r="D16" s="13">
        <v>0.01661977</v>
      </c>
      <c r="E16" s="13">
        <v>0.007986702</v>
      </c>
      <c r="F16" s="25">
        <v>-0.02659246</v>
      </c>
      <c r="G16" s="35">
        <v>0.009315181</v>
      </c>
    </row>
    <row r="17" spans="1:7" ht="12">
      <c r="A17" s="20" t="s">
        <v>25</v>
      </c>
      <c r="B17" s="29">
        <v>-0.01676566</v>
      </c>
      <c r="C17" s="13">
        <v>-0.004280113</v>
      </c>
      <c r="D17" s="13">
        <v>-0.01268388</v>
      </c>
      <c r="E17" s="13">
        <v>-0.01934456</v>
      </c>
      <c r="F17" s="25">
        <v>-0.01944913</v>
      </c>
      <c r="G17" s="35">
        <v>-0.01375724</v>
      </c>
    </row>
    <row r="18" spans="1:7" ht="12">
      <c r="A18" s="20" t="s">
        <v>26</v>
      </c>
      <c r="B18" s="29">
        <v>0.007767471</v>
      </c>
      <c r="C18" s="13">
        <v>0.03243893</v>
      </c>
      <c r="D18" s="13">
        <v>0.00036215</v>
      </c>
      <c r="E18" s="13">
        <v>0.04135674</v>
      </c>
      <c r="F18" s="25">
        <v>-0.00896529</v>
      </c>
      <c r="G18" s="35">
        <v>0.01777327</v>
      </c>
    </row>
    <row r="19" spans="1:7" ht="12">
      <c r="A19" s="21" t="s">
        <v>27</v>
      </c>
      <c r="B19" s="31">
        <v>-0.2033764</v>
      </c>
      <c r="C19" s="15">
        <v>-0.1830415</v>
      </c>
      <c r="D19" s="15">
        <v>-0.2038981</v>
      </c>
      <c r="E19" s="15">
        <v>-0.195575</v>
      </c>
      <c r="F19" s="27">
        <v>-0.1534885</v>
      </c>
      <c r="G19" s="37">
        <v>-0.1900633</v>
      </c>
    </row>
    <row r="20" spans="1:7" ht="12.75" thickBot="1">
      <c r="A20" s="44" t="s">
        <v>28</v>
      </c>
      <c r="B20" s="45">
        <v>0.0008440542</v>
      </c>
      <c r="C20" s="46">
        <v>-0.006248772</v>
      </c>
      <c r="D20" s="46">
        <v>-0.003675026</v>
      </c>
      <c r="E20" s="46">
        <v>-0.0009634806</v>
      </c>
      <c r="F20" s="47">
        <v>0.0008880602</v>
      </c>
      <c r="G20" s="48">
        <v>-0.002378252</v>
      </c>
    </row>
    <row r="21" spans="1:7" ht="12.75" thickTop="1">
      <c r="A21" s="6" t="s">
        <v>29</v>
      </c>
      <c r="B21" s="39">
        <v>-88.86284</v>
      </c>
      <c r="C21" s="40">
        <v>60.53595</v>
      </c>
      <c r="D21" s="40">
        <v>8.124641</v>
      </c>
      <c r="E21" s="40">
        <v>6.510387</v>
      </c>
      <c r="F21" s="41">
        <v>-39.10002</v>
      </c>
      <c r="G21" s="43">
        <v>0.009548604</v>
      </c>
    </row>
    <row r="22" spans="1:7" ht="12">
      <c r="A22" s="20" t="s">
        <v>30</v>
      </c>
      <c r="B22" s="29">
        <v>85.22204</v>
      </c>
      <c r="C22" s="13">
        <v>36.35556</v>
      </c>
      <c r="D22" s="13">
        <v>-3.661006</v>
      </c>
      <c r="E22" s="13">
        <v>-47.91836</v>
      </c>
      <c r="F22" s="25">
        <v>-64.1225</v>
      </c>
      <c r="G22" s="36">
        <v>0</v>
      </c>
    </row>
    <row r="23" spans="1:7" ht="12">
      <c r="A23" s="20" t="s">
        <v>31</v>
      </c>
      <c r="B23" s="29">
        <v>-4.680676</v>
      </c>
      <c r="C23" s="13">
        <v>-2.291471</v>
      </c>
      <c r="D23" s="13">
        <v>-0.3907359</v>
      </c>
      <c r="E23" s="13">
        <v>-0.7734548</v>
      </c>
      <c r="F23" s="25">
        <v>2.968346</v>
      </c>
      <c r="G23" s="35">
        <v>-1.111621</v>
      </c>
    </row>
    <row r="24" spans="1:7" ht="12">
      <c r="A24" s="20" t="s">
        <v>32</v>
      </c>
      <c r="B24" s="29">
        <v>2.385807</v>
      </c>
      <c r="C24" s="13">
        <v>3.317785</v>
      </c>
      <c r="D24" s="13">
        <v>2.484643</v>
      </c>
      <c r="E24" s="13">
        <v>4.88883</v>
      </c>
      <c r="F24" s="25">
        <v>5.214155</v>
      </c>
      <c r="G24" s="35">
        <v>3.614171</v>
      </c>
    </row>
    <row r="25" spans="1:7" ht="12">
      <c r="A25" s="20" t="s">
        <v>33</v>
      </c>
      <c r="B25" s="29">
        <v>0.1697392</v>
      </c>
      <c r="C25" s="13">
        <v>-0.03366907</v>
      </c>
      <c r="D25" s="13">
        <v>-0.3427044</v>
      </c>
      <c r="E25" s="13">
        <v>-0.0180444</v>
      </c>
      <c r="F25" s="25">
        <v>-1.816732</v>
      </c>
      <c r="G25" s="35">
        <v>-0.3131253</v>
      </c>
    </row>
    <row r="26" spans="1:7" ht="12">
      <c r="A26" s="21" t="s">
        <v>34</v>
      </c>
      <c r="B26" s="31">
        <v>0.8609817</v>
      </c>
      <c r="C26" s="15">
        <v>0.9674608</v>
      </c>
      <c r="D26" s="15">
        <v>0.6750372</v>
      </c>
      <c r="E26" s="15">
        <v>0.3000423</v>
      </c>
      <c r="F26" s="27">
        <v>1.688643</v>
      </c>
      <c r="G26" s="37">
        <v>0.8174401</v>
      </c>
    </row>
    <row r="27" spans="1:7" ht="12">
      <c r="A27" s="20" t="s">
        <v>35</v>
      </c>
      <c r="B27" s="29">
        <v>-0.5372661</v>
      </c>
      <c r="C27" s="13">
        <v>-0.313932</v>
      </c>
      <c r="D27" s="13">
        <v>0.02185303</v>
      </c>
      <c r="E27" s="13">
        <v>-0.2231933</v>
      </c>
      <c r="F27" s="25">
        <v>-0.1269393</v>
      </c>
      <c r="G27" s="35">
        <v>-0.2186558</v>
      </c>
    </row>
    <row r="28" spans="1:7" ht="12">
      <c r="A28" s="20" t="s">
        <v>36</v>
      </c>
      <c r="B28" s="29">
        <v>-0.08170739</v>
      </c>
      <c r="C28" s="13">
        <v>0.4000972</v>
      </c>
      <c r="D28" s="13">
        <v>0.302246</v>
      </c>
      <c r="E28" s="13">
        <v>0.4078379</v>
      </c>
      <c r="F28" s="25">
        <v>0.6581264</v>
      </c>
      <c r="G28" s="35">
        <v>0.3432422</v>
      </c>
    </row>
    <row r="29" spans="1:7" ht="12">
      <c r="A29" s="20" t="s">
        <v>37</v>
      </c>
      <c r="B29" s="29">
        <v>-0.0126674</v>
      </c>
      <c r="C29" s="13">
        <v>0.02037598</v>
      </c>
      <c r="D29" s="13">
        <v>0.08787639</v>
      </c>
      <c r="E29" s="13">
        <v>0.0914881</v>
      </c>
      <c r="F29" s="25">
        <v>-0.09900135</v>
      </c>
      <c r="G29" s="35">
        <v>0.03298634</v>
      </c>
    </row>
    <row r="30" spans="1:7" ht="12">
      <c r="A30" s="21" t="s">
        <v>38</v>
      </c>
      <c r="B30" s="31">
        <v>0.1908331</v>
      </c>
      <c r="C30" s="15">
        <v>0.07938974</v>
      </c>
      <c r="D30" s="15">
        <v>0.1712476</v>
      </c>
      <c r="E30" s="15">
        <v>0.1240362</v>
      </c>
      <c r="F30" s="27">
        <v>0.239904</v>
      </c>
      <c r="G30" s="37">
        <v>0.149804</v>
      </c>
    </row>
    <row r="31" spans="1:7" ht="12">
      <c r="A31" s="20" t="s">
        <v>39</v>
      </c>
      <c r="B31" s="29">
        <v>-0.02995339</v>
      </c>
      <c r="C31" s="13">
        <v>-0.006241571</v>
      </c>
      <c r="D31" s="13">
        <v>0.01433005</v>
      </c>
      <c r="E31" s="13">
        <v>-0.008314349</v>
      </c>
      <c r="F31" s="25">
        <v>-0.01621033</v>
      </c>
      <c r="G31" s="35">
        <v>-0.006555338</v>
      </c>
    </row>
    <row r="32" spans="1:7" ht="12">
      <c r="A32" s="20" t="s">
        <v>40</v>
      </c>
      <c r="B32" s="29">
        <v>-0.03248902</v>
      </c>
      <c r="C32" s="13">
        <v>0.05392766</v>
      </c>
      <c r="D32" s="13">
        <v>0.040704</v>
      </c>
      <c r="E32" s="13">
        <v>0.03552202</v>
      </c>
      <c r="F32" s="25">
        <v>0.05718232</v>
      </c>
      <c r="G32" s="35">
        <v>0.03425722</v>
      </c>
    </row>
    <row r="33" spans="1:7" ht="12">
      <c r="A33" s="20" t="s">
        <v>41</v>
      </c>
      <c r="B33" s="29">
        <v>0.09192748</v>
      </c>
      <c r="C33" s="13">
        <v>0.04217845</v>
      </c>
      <c r="D33" s="13">
        <v>0.08196824</v>
      </c>
      <c r="E33" s="13">
        <v>0.07278901</v>
      </c>
      <c r="F33" s="25">
        <v>0.03292728</v>
      </c>
      <c r="G33" s="35">
        <v>0.06506986</v>
      </c>
    </row>
    <row r="34" spans="1:7" ht="12">
      <c r="A34" s="21" t="s">
        <v>42</v>
      </c>
      <c r="B34" s="31">
        <v>0.002674813</v>
      </c>
      <c r="C34" s="15">
        <v>0.006990641</v>
      </c>
      <c r="D34" s="15">
        <v>0.01773217</v>
      </c>
      <c r="E34" s="15">
        <v>0.01508701</v>
      </c>
      <c r="F34" s="27">
        <v>-0.01952001</v>
      </c>
      <c r="G34" s="37">
        <v>0.007366591</v>
      </c>
    </row>
    <row r="35" spans="1:7" ht="12.75" thickBot="1">
      <c r="A35" s="22" t="s">
        <v>43</v>
      </c>
      <c r="B35" s="32">
        <v>0.00379786</v>
      </c>
      <c r="C35" s="16">
        <v>0.002249528</v>
      </c>
      <c r="D35" s="16">
        <v>-0.001006477</v>
      </c>
      <c r="E35" s="16">
        <v>0.003410273</v>
      </c>
      <c r="F35" s="28">
        <v>0.004317384</v>
      </c>
      <c r="G35" s="38">
        <v>0.002246314</v>
      </c>
    </row>
    <row r="36" spans="1:7" ht="12">
      <c r="A36" s="4" t="s">
        <v>44</v>
      </c>
      <c r="B36" s="3">
        <v>22.90649</v>
      </c>
      <c r="C36" s="3">
        <v>22.90955</v>
      </c>
      <c r="D36" s="3">
        <v>22.9187</v>
      </c>
      <c r="E36" s="3">
        <v>22.92175</v>
      </c>
      <c r="F36" s="3">
        <v>22.93701</v>
      </c>
      <c r="G36" s="3"/>
    </row>
    <row r="37" spans="1:6" ht="12">
      <c r="A37" s="4" t="s">
        <v>45</v>
      </c>
      <c r="B37" s="2">
        <v>-0.4277547</v>
      </c>
      <c r="C37" s="2">
        <v>-0.3992717</v>
      </c>
      <c r="D37" s="2">
        <v>-0.3911336</v>
      </c>
      <c r="E37" s="2">
        <v>-0.3885905</v>
      </c>
      <c r="F37" s="2">
        <v>-0.3860474</v>
      </c>
    </row>
    <row r="38" spans="1:7" ht="12">
      <c r="A38" s="4" t="s">
        <v>53</v>
      </c>
      <c r="B38" s="2">
        <v>-0.0001466882</v>
      </c>
      <c r="C38" s="2">
        <v>0.0001549872</v>
      </c>
      <c r="D38" s="2">
        <v>-0.000147575</v>
      </c>
      <c r="E38" s="2">
        <v>0.000142327</v>
      </c>
      <c r="F38" s="2">
        <v>-0.0001106371</v>
      </c>
      <c r="G38" s="2">
        <v>0.000220077</v>
      </c>
    </row>
    <row r="39" spans="1:7" ht="12.75" thickBot="1">
      <c r="A39" s="4" t="s">
        <v>54</v>
      </c>
      <c r="B39" s="2">
        <v>0.0001523169</v>
      </c>
      <c r="C39" s="2">
        <v>-0.0001034746</v>
      </c>
      <c r="D39" s="2">
        <v>-1.386592E-05</v>
      </c>
      <c r="E39" s="2">
        <v>-1.038565E-05</v>
      </c>
      <c r="F39" s="2">
        <v>6.57606E-05</v>
      </c>
      <c r="G39" s="2">
        <v>0.0007352492</v>
      </c>
    </row>
    <row r="40" spans="2:7" ht="12.75" thickBot="1">
      <c r="B40" s="7" t="s">
        <v>46</v>
      </c>
      <c r="C40" s="18">
        <v>-0.003753</v>
      </c>
      <c r="D40" s="17" t="s">
        <v>47</v>
      </c>
      <c r="E40" s="18">
        <v>3.117111</v>
      </c>
      <c r="F40" s="17" t="s">
        <v>48</v>
      </c>
      <c r="G40" s="8">
        <v>55.025923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0.002256</v>
      </c>
      <c r="C4">
        <v>0.003754</v>
      </c>
      <c r="D4">
        <v>0.003752</v>
      </c>
      <c r="E4">
        <v>0.003754</v>
      </c>
      <c r="F4">
        <v>0.002085</v>
      </c>
      <c r="G4">
        <v>0.011699</v>
      </c>
    </row>
    <row r="5" spans="1:7" ht="12.75">
      <c r="A5" t="s">
        <v>13</v>
      </c>
      <c r="B5">
        <v>4.260999</v>
      </c>
      <c r="C5">
        <v>1.81777</v>
      </c>
      <c r="D5">
        <v>-0.18305</v>
      </c>
      <c r="E5">
        <v>-2.395899</v>
      </c>
      <c r="F5">
        <v>-3.206081</v>
      </c>
      <c r="G5">
        <v>1.444086</v>
      </c>
    </row>
    <row r="6" spans="1:7" ht="12.75">
      <c r="A6" t="s">
        <v>14</v>
      </c>
      <c r="B6" s="49">
        <v>87.05073</v>
      </c>
      <c r="C6" s="49">
        <v>-91.39021</v>
      </c>
      <c r="D6" s="49">
        <v>86.81181</v>
      </c>
      <c r="E6" s="49">
        <v>-83.69248</v>
      </c>
      <c r="F6" s="49">
        <v>64.8326</v>
      </c>
      <c r="G6" s="49">
        <v>0.0005866888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5.059604</v>
      </c>
      <c r="C8" s="49">
        <v>-0.9368177</v>
      </c>
      <c r="D8" s="49">
        <v>-0.3566069</v>
      </c>
      <c r="E8" s="49">
        <v>1.266139</v>
      </c>
      <c r="F8" s="49">
        <v>0.4485599</v>
      </c>
      <c r="G8" s="49">
        <v>0.785143</v>
      </c>
    </row>
    <row r="9" spans="1:7" ht="12.75">
      <c r="A9" t="s">
        <v>17</v>
      </c>
      <c r="B9" s="49">
        <v>0.1755761</v>
      </c>
      <c r="C9" s="49">
        <v>0.1543407</v>
      </c>
      <c r="D9" s="49">
        <v>-0.03764247</v>
      </c>
      <c r="E9" s="49">
        <v>0.1783912</v>
      </c>
      <c r="F9" s="49">
        <v>-0.9149857</v>
      </c>
      <c r="G9" s="49">
        <v>-0.02582447</v>
      </c>
    </row>
    <row r="10" spans="1:7" ht="12.75">
      <c r="A10" t="s">
        <v>18</v>
      </c>
      <c r="B10" s="49">
        <v>-0.6920693</v>
      </c>
      <c r="C10" s="49">
        <v>0.8867132</v>
      </c>
      <c r="D10" s="49">
        <v>0.716263</v>
      </c>
      <c r="E10" s="49">
        <v>-0.2444881</v>
      </c>
      <c r="F10" s="49">
        <v>-1.773787</v>
      </c>
      <c r="G10" s="49">
        <v>-0.01039921</v>
      </c>
    </row>
    <row r="11" spans="1:7" ht="12.75">
      <c r="A11" t="s">
        <v>19</v>
      </c>
      <c r="B11" s="49">
        <v>2.253543</v>
      </c>
      <c r="C11" s="49">
        <v>1.098078</v>
      </c>
      <c r="D11" s="49">
        <v>2.125521</v>
      </c>
      <c r="E11" s="49">
        <v>1.116247</v>
      </c>
      <c r="F11" s="49">
        <v>13.59103</v>
      </c>
      <c r="G11" s="49">
        <v>3.186402</v>
      </c>
    </row>
    <row r="12" spans="1:7" ht="12.75">
      <c r="A12" t="s">
        <v>20</v>
      </c>
      <c r="B12" s="49">
        <v>0.1258181</v>
      </c>
      <c r="C12" s="49">
        <v>0.1809265</v>
      </c>
      <c r="D12" s="49">
        <v>-0.00865019</v>
      </c>
      <c r="E12" s="49">
        <v>0.1014618</v>
      </c>
      <c r="F12" s="49">
        <v>-0.1728948</v>
      </c>
      <c r="G12" s="49">
        <v>0.0609492</v>
      </c>
    </row>
    <row r="13" spans="1:7" ht="12.75">
      <c r="A13" t="s">
        <v>21</v>
      </c>
      <c r="B13" s="49">
        <v>0.03603619</v>
      </c>
      <c r="C13" s="49">
        <v>-0.1072754</v>
      </c>
      <c r="D13" s="49">
        <v>-0.04506285</v>
      </c>
      <c r="E13" s="49">
        <v>-0.01369677</v>
      </c>
      <c r="F13" s="49">
        <v>-0.1699919</v>
      </c>
      <c r="G13" s="49">
        <v>-0.05744138</v>
      </c>
    </row>
    <row r="14" spans="1:7" ht="12.75">
      <c r="A14" t="s">
        <v>22</v>
      </c>
      <c r="B14" s="49">
        <v>-0.07341858</v>
      </c>
      <c r="C14" s="49">
        <v>0.0215849</v>
      </c>
      <c r="D14" s="49">
        <v>0.00115027</v>
      </c>
      <c r="E14" s="49">
        <v>0.03514399</v>
      </c>
      <c r="F14" s="49">
        <v>-0.04093343</v>
      </c>
      <c r="G14" s="49">
        <v>-0.002159837</v>
      </c>
    </row>
    <row r="15" spans="1:7" ht="12.75">
      <c r="A15" t="s">
        <v>23</v>
      </c>
      <c r="B15" s="49">
        <v>-0.4417227</v>
      </c>
      <c r="C15" s="49">
        <v>-0.1872611</v>
      </c>
      <c r="D15" s="49">
        <v>-0.1042247</v>
      </c>
      <c r="E15" s="49">
        <v>-0.2137579</v>
      </c>
      <c r="F15" s="49">
        <v>-0.4514577</v>
      </c>
      <c r="G15" s="49">
        <v>-0.2457727</v>
      </c>
    </row>
    <row r="16" spans="1:7" ht="12.75">
      <c r="A16" t="s">
        <v>24</v>
      </c>
      <c r="B16" s="49">
        <v>0.01114344</v>
      </c>
      <c r="C16" s="49">
        <v>0.02219172</v>
      </c>
      <c r="D16" s="49">
        <v>0.01661977</v>
      </c>
      <c r="E16" s="49">
        <v>0.007986702</v>
      </c>
      <c r="F16" s="49">
        <v>-0.02659246</v>
      </c>
      <c r="G16" s="49">
        <v>0.009315181</v>
      </c>
    </row>
    <row r="17" spans="1:7" ht="12.75">
      <c r="A17" t="s">
        <v>25</v>
      </c>
      <c r="B17" s="49">
        <v>-0.01676566</v>
      </c>
      <c r="C17" s="49">
        <v>-0.004280113</v>
      </c>
      <c r="D17" s="49">
        <v>-0.01268388</v>
      </c>
      <c r="E17" s="49">
        <v>-0.01934456</v>
      </c>
      <c r="F17" s="49">
        <v>-0.01944913</v>
      </c>
      <c r="G17" s="49">
        <v>-0.01375724</v>
      </c>
    </row>
    <row r="18" spans="1:7" ht="12.75">
      <c r="A18" t="s">
        <v>26</v>
      </c>
      <c r="B18" s="49">
        <v>0.007767471</v>
      </c>
      <c r="C18" s="49">
        <v>0.03243893</v>
      </c>
      <c r="D18" s="49">
        <v>0.00036215</v>
      </c>
      <c r="E18" s="49">
        <v>0.04135674</v>
      </c>
      <c r="F18" s="49">
        <v>-0.00896529</v>
      </c>
      <c r="G18" s="49">
        <v>0.01777327</v>
      </c>
    </row>
    <row r="19" spans="1:7" ht="12.75">
      <c r="A19" t="s">
        <v>27</v>
      </c>
      <c r="B19" s="49">
        <v>-0.2033764</v>
      </c>
      <c r="C19" s="49">
        <v>-0.1830415</v>
      </c>
      <c r="D19" s="49">
        <v>-0.2038981</v>
      </c>
      <c r="E19" s="49">
        <v>-0.195575</v>
      </c>
      <c r="F19" s="49">
        <v>-0.1534885</v>
      </c>
      <c r="G19" s="49">
        <v>-0.1900633</v>
      </c>
    </row>
    <row r="20" spans="1:7" ht="12.75">
      <c r="A20" t="s">
        <v>28</v>
      </c>
      <c r="B20" s="49">
        <v>0.0008440542</v>
      </c>
      <c r="C20" s="49">
        <v>-0.006248772</v>
      </c>
      <c r="D20" s="49">
        <v>-0.003675026</v>
      </c>
      <c r="E20" s="49">
        <v>-0.0009634806</v>
      </c>
      <c r="F20" s="49">
        <v>0.0008880602</v>
      </c>
      <c r="G20" s="49">
        <v>-0.002378252</v>
      </c>
    </row>
    <row r="21" spans="1:7" ht="12.75">
      <c r="A21" t="s">
        <v>29</v>
      </c>
      <c r="B21" s="49">
        <v>-88.86284</v>
      </c>
      <c r="C21" s="49">
        <v>60.53595</v>
      </c>
      <c r="D21" s="49">
        <v>8.124641</v>
      </c>
      <c r="E21" s="49">
        <v>6.510387</v>
      </c>
      <c r="F21" s="49">
        <v>-39.10002</v>
      </c>
      <c r="G21" s="49">
        <v>0.009548604</v>
      </c>
    </row>
    <row r="22" spans="1:7" ht="12.75">
      <c r="A22" t="s">
        <v>30</v>
      </c>
      <c r="B22" s="49">
        <v>85.22204</v>
      </c>
      <c r="C22" s="49">
        <v>36.35556</v>
      </c>
      <c r="D22" s="49">
        <v>-3.661006</v>
      </c>
      <c r="E22" s="49">
        <v>-47.91836</v>
      </c>
      <c r="F22" s="49">
        <v>-64.1225</v>
      </c>
      <c r="G22" s="49">
        <v>0</v>
      </c>
    </row>
    <row r="23" spans="1:7" ht="12.75">
      <c r="A23" t="s">
        <v>31</v>
      </c>
      <c r="B23" s="49">
        <v>-4.680676</v>
      </c>
      <c r="C23" s="49">
        <v>-2.291471</v>
      </c>
      <c r="D23" s="49">
        <v>-0.3907359</v>
      </c>
      <c r="E23" s="49">
        <v>-0.7734548</v>
      </c>
      <c r="F23" s="49">
        <v>2.968346</v>
      </c>
      <c r="G23" s="49">
        <v>-1.111621</v>
      </c>
    </row>
    <row r="24" spans="1:7" ht="12.75">
      <c r="A24" t="s">
        <v>32</v>
      </c>
      <c r="B24" s="49">
        <v>2.385807</v>
      </c>
      <c r="C24" s="49">
        <v>3.317785</v>
      </c>
      <c r="D24" s="49">
        <v>2.484643</v>
      </c>
      <c r="E24" s="49">
        <v>4.88883</v>
      </c>
      <c r="F24" s="49">
        <v>5.214155</v>
      </c>
      <c r="G24" s="49">
        <v>3.614171</v>
      </c>
    </row>
    <row r="25" spans="1:7" ht="12.75">
      <c r="A25" t="s">
        <v>33</v>
      </c>
      <c r="B25" s="49">
        <v>0.1697392</v>
      </c>
      <c r="C25" s="49">
        <v>-0.03366907</v>
      </c>
      <c r="D25" s="49">
        <v>-0.3427044</v>
      </c>
      <c r="E25" s="49">
        <v>-0.0180444</v>
      </c>
      <c r="F25" s="49">
        <v>-1.816732</v>
      </c>
      <c r="G25" s="49">
        <v>-0.3131253</v>
      </c>
    </row>
    <row r="26" spans="1:7" ht="12.75">
      <c r="A26" t="s">
        <v>34</v>
      </c>
      <c r="B26" s="49">
        <v>0.8609817</v>
      </c>
      <c r="C26" s="49">
        <v>0.9674608</v>
      </c>
      <c r="D26" s="49">
        <v>0.6750372</v>
      </c>
      <c r="E26" s="49">
        <v>0.3000423</v>
      </c>
      <c r="F26" s="49">
        <v>1.688643</v>
      </c>
      <c r="G26" s="49">
        <v>0.8174401</v>
      </c>
    </row>
    <row r="27" spans="1:7" ht="12.75">
      <c r="A27" t="s">
        <v>35</v>
      </c>
      <c r="B27" s="49">
        <v>-0.5372661</v>
      </c>
      <c r="C27" s="49">
        <v>-0.313932</v>
      </c>
      <c r="D27" s="49">
        <v>0.02185303</v>
      </c>
      <c r="E27" s="49">
        <v>-0.2231933</v>
      </c>
      <c r="F27" s="49">
        <v>-0.1269393</v>
      </c>
      <c r="G27" s="49">
        <v>-0.2186558</v>
      </c>
    </row>
    <row r="28" spans="1:7" ht="12.75">
      <c r="A28" t="s">
        <v>36</v>
      </c>
      <c r="B28" s="49">
        <v>-0.08170739</v>
      </c>
      <c r="C28" s="49">
        <v>0.4000972</v>
      </c>
      <c r="D28" s="49">
        <v>0.302246</v>
      </c>
      <c r="E28" s="49">
        <v>0.4078379</v>
      </c>
      <c r="F28" s="49">
        <v>0.6581264</v>
      </c>
      <c r="G28" s="49">
        <v>0.3432422</v>
      </c>
    </row>
    <row r="29" spans="1:7" ht="12.75">
      <c r="A29" t="s">
        <v>37</v>
      </c>
      <c r="B29" s="49">
        <v>-0.0126674</v>
      </c>
      <c r="C29" s="49">
        <v>0.02037598</v>
      </c>
      <c r="D29" s="49">
        <v>0.08787639</v>
      </c>
      <c r="E29" s="49">
        <v>0.0914881</v>
      </c>
      <c r="F29" s="49">
        <v>-0.09900135</v>
      </c>
      <c r="G29" s="49">
        <v>0.03298634</v>
      </c>
    </row>
    <row r="30" spans="1:7" ht="12.75">
      <c r="A30" t="s">
        <v>38</v>
      </c>
      <c r="B30" s="49">
        <v>0.1908331</v>
      </c>
      <c r="C30" s="49">
        <v>0.07938974</v>
      </c>
      <c r="D30" s="49">
        <v>0.1712476</v>
      </c>
      <c r="E30" s="49">
        <v>0.1240362</v>
      </c>
      <c r="F30" s="49">
        <v>0.239904</v>
      </c>
      <c r="G30" s="49">
        <v>0.149804</v>
      </c>
    </row>
    <row r="31" spans="1:7" ht="12.75">
      <c r="A31" t="s">
        <v>39</v>
      </c>
      <c r="B31" s="49">
        <v>-0.02995339</v>
      </c>
      <c r="C31" s="49">
        <v>-0.006241571</v>
      </c>
      <c r="D31" s="49">
        <v>0.01433005</v>
      </c>
      <c r="E31" s="49">
        <v>-0.008314349</v>
      </c>
      <c r="F31" s="49">
        <v>-0.01621033</v>
      </c>
      <c r="G31" s="49">
        <v>-0.006555338</v>
      </c>
    </row>
    <row r="32" spans="1:7" ht="12.75">
      <c r="A32" t="s">
        <v>40</v>
      </c>
      <c r="B32" s="49">
        <v>-0.03248902</v>
      </c>
      <c r="C32" s="49">
        <v>0.05392766</v>
      </c>
      <c r="D32" s="49">
        <v>0.040704</v>
      </c>
      <c r="E32" s="49">
        <v>0.03552202</v>
      </c>
      <c r="F32" s="49">
        <v>0.05718232</v>
      </c>
      <c r="G32" s="49">
        <v>0.03425722</v>
      </c>
    </row>
    <row r="33" spans="1:7" ht="12.75">
      <c r="A33" t="s">
        <v>41</v>
      </c>
      <c r="B33" s="49">
        <v>0.09192748</v>
      </c>
      <c r="C33" s="49">
        <v>0.04217845</v>
      </c>
      <c r="D33" s="49">
        <v>0.08196824</v>
      </c>
      <c r="E33" s="49">
        <v>0.07278901</v>
      </c>
      <c r="F33" s="49">
        <v>0.03292728</v>
      </c>
      <c r="G33" s="49">
        <v>0.06506986</v>
      </c>
    </row>
    <row r="34" spans="1:7" ht="12.75">
      <c r="A34" t="s">
        <v>42</v>
      </c>
      <c r="B34" s="49">
        <v>0.002674813</v>
      </c>
      <c r="C34" s="49">
        <v>0.006990641</v>
      </c>
      <c r="D34" s="49">
        <v>0.01773217</v>
      </c>
      <c r="E34" s="49">
        <v>0.01508701</v>
      </c>
      <c r="F34" s="49">
        <v>-0.01952001</v>
      </c>
      <c r="G34" s="49">
        <v>0.007366591</v>
      </c>
    </row>
    <row r="35" spans="1:7" ht="12.75">
      <c r="A35" t="s">
        <v>43</v>
      </c>
      <c r="B35" s="49">
        <v>0.00379786</v>
      </c>
      <c r="C35" s="49">
        <v>0.002249528</v>
      </c>
      <c r="D35" s="49">
        <v>-0.001006477</v>
      </c>
      <c r="E35" s="49">
        <v>0.003410273</v>
      </c>
      <c r="F35" s="49">
        <v>0.004317384</v>
      </c>
      <c r="G35" s="49">
        <v>0.002246314</v>
      </c>
    </row>
    <row r="36" spans="1:6" ht="12.75">
      <c r="A36" t="s">
        <v>44</v>
      </c>
      <c r="B36" s="49">
        <v>22.90649</v>
      </c>
      <c r="C36" s="49">
        <v>22.90955</v>
      </c>
      <c r="D36" s="49">
        <v>22.9187</v>
      </c>
      <c r="E36" s="49">
        <v>22.92175</v>
      </c>
      <c r="F36" s="49">
        <v>22.93701</v>
      </c>
    </row>
    <row r="37" spans="1:6" ht="12.75">
      <c r="A37" t="s">
        <v>45</v>
      </c>
      <c r="B37" s="49">
        <v>-0.4277547</v>
      </c>
      <c r="C37" s="49">
        <v>-0.3992717</v>
      </c>
      <c r="D37" s="49">
        <v>-0.3911336</v>
      </c>
      <c r="E37" s="49">
        <v>-0.3885905</v>
      </c>
      <c r="F37" s="49">
        <v>-0.3860474</v>
      </c>
    </row>
    <row r="38" spans="1:7" ht="12.75">
      <c r="A38" t="s">
        <v>55</v>
      </c>
      <c r="B38" s="49">
        <v>-0.0001466882</v>
      </c>
      <c r="C38" s="49">
        <v>0.0001549872</v>
      </c>
      <c r="D38" s="49">
        <v>-0.000147575</v>
      </c>
      <c r="E38" s="49">
        <v>0.000142327</v>
      </c>
      <c r="F38" s="49">
        <v>-0.0001106371</v>
      </c>
      <c r="G38" s="49">
        <v>0.000220077</v>
      </c>
    </row>
    <row r="39" spans="1:7" ht="12.75">
      <c r="A39" t="s">
        <v>56</v>
      </c>
      <c r="B39" s="49">
        <v>0.0001523169</v>
      </c>
      <c r="C39" s="49">
        <v>-0.0001034746</v>
      </c>
      <c r="D39" s="49">
        <v>-1.386592E-05</v>
      </c>
      <c r="E39" s="49">
        <v>-1.038565E-05</v>
      </c>
      <c r="F39" s="49">
        <v>6.57606E-05</v>
      </c>
      <c r="G39" s="49">
        <v>0.0007352492</v>
      </c>
    </row>
    <row r="40" spans="2:7" ht="12.75">
      <c r="B40" t="s">
        <v>46</v>
      </c>
      <c r="C40">
        <v>-0.003753</v>
      </c>
      <c r="D40" t="s">
        <v>47</v>
      </c>
      <c r="E40">
        <v>3.117111</v>
      </c>
      <c r="F40" t="s">
        <v>48</v>
      </c>
      <c r="G40">
        <v>55.025923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-0.00014668816501182087</v>
      </c>
      <c r="C50">
        <f>-0.017/(C7*C7+C22*C22)*(C21*C22+C6*C7)</f>
        <v>0.0001549871693715294</v>
      </c>
      <c r="D50">
        <f>-0.017/(D7*D7+D22*D22)*(D21*D22+D6*D7)</f>
        <v>-0.0001475750006794681</v>
      </c>
      <c r="E50">
        <f>-0.017/(E7*E7+E22*E22)*(E21*E22+E6*E7)</f>
        <v>0.0001423269823331936</v>
      </c>
      <c r="F50">
        <f>-0.017/(F7*F7+F22*F22)*(F21*F22+F6*F7)</f>
        <v>-0.00011063709341567146</v>
      </c>
      <c r="G50">
        <f>(B50*B$4+C50*C$4+D50*D$4+E50*E$4+F50*F$4)/SUM(B$4:F$4)</f>
        <v>5.1860964798597405E-08</v>
      </c>
    </row>
    <row r="51" spans="1:7" ht="12.75">
      <c r="A51" t="s">
        <v>59</v>
      </c>
      <c r="B51">
        <f>-0.017/(B7*B7+B22*B22)*(B21*B7-B6*B22)</f>
        <v>0.00015231693446661642</v>
      </c>
      <c r="C51">
        <f>-0.017/(C7*C7+C22*C22)*(C21*C7-C6*C22)</f>
        <v>-0.00010347457953353168</v>
      </c>
      <c r="D51">
        <f>-0.017/(D7*D7+D22*D22)*(D21*D7-D6*D22)</f>
        <v>-1.3865916996293753E-05</v>
      </c>
      <c r="E51">
        <f>-0.017/(E7*E7+E22*E22)*(E21*E7-E6*E22)</f>
        <v>-1.0385650342284438E-05</v>
      </c>
      <c r="F51">
        <f>-0.017/(F7*F7+F22*F22)*(F21*F7-F6*F22)</f>
        <v>6.576060129774537E-05</v>
      </c>
      <c r="G51">
        <f>(B51*B$4+C51*C$4+D51*D$4+E51*E$4+F51*F$4)/SUM(B$4:F$4)</f>
        <v>8.21507812690103E-08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9999.996560258012</v>
      </c>
      <c r="C62">
        <f>C7+(2/0.017)*(C8*C50-C23*C51)</f>
        <v>9999.955023091556</v>
      </c>
      <c r="D62">
        <f>D7+(2/0.017)*(D8*D50-D23*D51)</f>
        <v>10000.005553923758</v>
      </c>
      <c r="E62">
        <f>E7+(2/0.017)*(E8*E50-E23*E51)</f>
        <v>10000.020255636704</v>
      </c>
      <c r="F62">
        <f>F7+(2/0.017)*(F8*F50-F23*F51)</f>
        <v>9999.971196755132</v>
      </c>
    </row>
    <row r="63" spans="1:6" ht="12.75">
      <c r="A63" t="s">
        <v>67</v>
      </c>
      <c r="B63">
        <f>B8+(3/0.017)*(B9*B50-B24*B51)</f>
        <v>4.990929809812131</v>
      </c>
      <c r="C63">
        <f>C8+(3/0.017)*(C9*C50-C24*C51)</f>
        <v>-0.8720128936347978</v>
      </c>
      <c r="D63">
        <f>D8+(3/0.017)*(D9*D50-D24*D51)</f>
        <v>-0.34954685156366194</v>
      </c>
      <c r="E63">
        <f>E8+(3/0.017)*(E9*E50-E24*E51)</f>
        <v>1.2795796282588825</v>
      </c>
      <c r="F63">
        <f>F8+(3/0.017)*(F9*F50-F24*F51)</f>
        <v>0.4059149688773985</v>
      </c>
    </row>
    <row r="64" spans="1:6" ht="12.75">
      <c r="A64" t="s">
        <v>68</v>
      </c>
      <c r="B64">
        <f>B9+(4/0.017)*(B10*B50-B25*B51)</f>
        <v>0.19337944613534105</v>
      </c>
      <c r="C64">
        <f>C9+(4/0.017)*(C10*C50-C25*C51)</f>
        <v>0.18585723554137312</v>
      </c>
      <c r="D64">
        <f>D9+(4/0.017)*(D10*D50-D25*D51)</f>
        <v>-0.06363174611208058</v>
      </c>
      <c r="E64">
        <f>E9+(4/0.017)*(E10*E50-E25*E51)</f>
        <v>0.17015951616037356</v>
      </c>
      <c r="F64">
        <f>F9+(4/0.017)*(F10*F50-F25*F51)</f>
        <v>-0.8406995760622684</v>
      </c>
    </row>
    <row r="65" spans="1:6" ht="12.75">
      <c r="A65" t="s">
        <v>69</v>
      </c>
      <c r="B65">
        <f>B10+(5/0.017)*(B11*B50-B26*B51)</f>
        <v>-0.8278664119473793</v>
      </c>
      <c r="C65">
        <f>C10+(5/0.017)*(C11*C50-C26*C51)</f>
        <v>0.9662119060189189</v>
      </c>
      <c r="D65">
        <f>D10+(5/0.017)*(D11*D50-D26*D51)</f>
        <v>0.6267589549309961</v>
      </c>
      <c r="E65">
        <f>E10+(5/0.017)*(E11*E50-E26*E51)</f>
        <v>-0.19684451133406614</v>
      </c>
      <c r="F65">
        <f>F10+(5/0.017)*(F11*F50-F26*F51)</f>
        <v>-2.2487041278771827</v>
      </c>
    </row>
    <row r="66" spans="1:6" ht="12.75">
      <c r="A66" t="s">
        <v>70</v>
      </c>
      <c r="B66">
        <f>B11+(6/0.017)*(B12*B50-B27*B51)</f>
        <v>2.2759119526343157</v>
      </c>
      <c r="C66">
        <f>C11+(6/0.017)*(C12*C50-C27*C51)</f>
        <v>1.0965099897872392</v>
      </c>
      <c r="D66">
        <f>D11+(6/0.017)*(D12*D50-D27*D51)</f>
        <v>2.1260784932100796</v>
      </c>
      <c r="E66">
        <f>E11+(6/0.017)*(E12*E50-E27*E51)</f>
        <v>1.1205256156153718</v>
      </c>
      <c r="F66">
        <f>F11+(6/0.017)*(F12*F50-F27*F51)</f>
        <v>13.600727476294706</v>
      </c>
    </row>
    <row r="67" spans="1:6" ht="12.75">
      <c r="A67" t="s">
        <v>71</v>
      </c>
      <c r="B67">
        <f>B12+(7/0.017)*(B13*B50-B28*B51)</f>
        <v>0.12876606212239156</v>
      </c>
      <c r="C67">
        <f>C12+(7/0.017)*(C13*C50-C28*C51)</f>
        <v>0.19112738545137725</v>
      </c>
      <c r="D67">
        <f>D12+(7/0.017)*(D13*D50-D28*D51)</f>
        <v>-0.004186220795599177</v>
      </c>
      <c r="E67">
        <f>E12+(7/0.017)*(E13*E50-E28*E51)</f>
        <v>0.10240319371690813</v>
      </c>
      <c r="F67">
        <f>F12+(7/0.017)*(F13*F50-F28*F51)</f>
        <v>-0.18297124979505827</v>
      </c>
    </row>
    <row r="68" spans="1:6" ht="12.75">
      <c r="A68" t="s">
        <v>72</v>
      </c>
      <c r="B68">
        <f>B13+(8/0.017)*(B14*B50-B29*B51)</f>
        <v>0.04201223532406399</v>
      </c>
      <c r="C68">
        <f>C13+(8/0.017)*(C14*C50-C29*C51)</f>
        <v>-0.10470891599282298</v>
      </c>
      <c r="D68">
        <f>D13+(8/0.017)*(D14*D50-D29*D51)</f>
        <v>-0.044569327348874185</v>
      </c>
      <c r="E68">
        <f>E13+(8/0.017)*(E14*E50-E29*E51)</f>
        <v>-0.010895781077210408</v>
      </c>
      <c r="F68">
        <f>F13+(8/0.017)*(F14*F50-F29*F51)</f>
        <v>-0.1647970086945777</v>
      </c>
    </row>
    <row r="69" spans="1:6" ht="12.75">
      <c r="A69" t="s">
        <v>73</v>
      </c>
      <c r="B69">
        <f>B14+(9/0.017)*(B15*B50-B30*B51)</f>
        <v>-0.0545035555480734</v>
      </c>
      <c r="C69">
        <f>C14+(9/0.017)*(C15*C50-C30*C51)</f>
        <v>0.010568768781788087</v>
      </c>
      <c r="D69">
        <f>D14+(9/0.017)*(D15*D50-D30*D51)</f>
        <v>0.01055022215450511</v>
      </c>
      <c r="E69">
        <f>E14+(9/0.017)*(E15*E50-E30*E51)</f>
        <v>0.019719408689114464</v>
      </c>
      <c r="F69">
        <f>F14+(9/0.017)*(F15*F50-F30*F51)</f>
        <v>-0.02284251071120536</v>
      </c>
    </row>
    <row r="70" spans="1:6" ht="12.75">
      <c r="A70" t="s">
        <v>74</v>
      </c>
      <c r="B70">
        <f>B15+(10/0.017)*(B16*B50-B31*B51)</f>
        <v>-0.4400004660140214</v>
      </c>
      <c r="C70">
        <f>C15+(10/0.017)*(C16*C50-C31*C51)</f>
        <v>-0.18561781298151067</v>
      </c>
      <c r="D70">
        <f>D15+(10/0.017)*(D16*D50-D31*D51)</f>
        <v>-0.10555056075599405</v>
      </c>
      <c r="E70">
        <f>E15+(10/0.017)*(E16*E50-E31*E51)</f>
        <v>-0.2131400333688725</v>
      </c>
      <c r="F70">
        <f>F15+(10/0.017)*(F16*F50-F31*F51)</f>
        <v>-0.4490999861592898</v>
      </c>
    </row>
    <row r="71" spans="1:6" ht="12.75">
      <c r="A71" t="s">
        <v>75</v>
      </c>
      <c r="B71">
        <f>B16+(11/0.017)*(B17*B50-B32*B51)</f>
        <v>0.01593682059642373</v>
      </c>
      <c r="C71">
        <f>C16+(11/0.017)*(C17*C50-C32*C51)</f>
        <v>0.02537316545870216</v>
      </c>
      <c r="D71">
        <f>D16+(11/0.017)*(D17*D50-D32*D51)</f>
        <v>0.01819614886678763</v>
      </c>
      <c r="E71">
        <f>E16+(11/0.017)*(E17*E50-E32*E51)</f>
        <v>0.006443897925170032</v>
      </c>
      <c r="F71">
        <f>F16+(11/0.017)*(F17*F50-F32*F51)</f>
        <v>-0.027633285522088356</v>
      </c>
    </row>
    <row r="72" spans="1:6" ht="12.75">
      <c r="A72" t="s">
        <v>76</v>
      </c>
      <c r="B72">
        <f>B17+(12/0.017)*(B18*B50-B33*B51)</f>
        <v>-0.027453783304433217</v>
      </c>
      <c r="C72">
        <f>C17+(12/0.017)*(C18*C50-C33*C51)</f>
        <v>0.002349544871012194</v>
      </c>
      <c r="D72">
        <f>D17+(12/0.017)*(D18*D50-D33*D51)</f>
        <v>-0.011919324334816789</v>
      </c>
      <c r="E72">
        <f>E17+(12/0.017)*(E18*E50-E33*E51)</f>
        <v>-0.014655989734146217</v>
      </c>
      <c r="F72">
        <f>F17+(12/0.017)*(F18*F50-F33*F51)</f>
        <v>-0.020277429368002805</v>
      </c>
    </row>
    <row r="73" spans="1:6" ht="12.75">
      <c r="A73" t="s">
        <v>77</v>
      </c>
      <c r="B73">
        <f>B18+(13/0.017)*(B19*B50-B34*B51)</f>
        <v>0.030269317522448366</v>
      </c>
      <c r="C73">
        <f>C18+(13/0.017)*(C19*C50-C34*C51)</f>
        <v>0.01129807739900817</v>
      </c>
      <c r="D73">
        <f>D18+(13/0.017)*(D19*D50-D34*D51)</f>
        <v>0.023560370915561377</v>
      </c>
      <c r="E73">
        <f>E18+(13/0.017)*(E19*E50-E34*E51)</f>
        <v>0.020190513819401814</v>
      </c>
      <c r="F73">
        <f>F18+(13/0.017)*(F19*F50-F34*F51)</f>
        <v>0.005002192258805925</v>
      </c>
    </row>
    <row r="74" spans="1:6" ht="12.75">
      <c r="A74" t="s">
        <v>78</v>
      </c>
      <c r="B74">
        <f>B19+(14/0.017)*(B20*B50-B35*B51)</f>
        <v>-0.20395475742135452</v>
      </c>
      <c r="C74">
        <f>C19+(14/0.017)*(C20*C50-C35*C51)</f>
        <v>-0.18364737925207694</v>
      </c>
      <c r="D74">
        <f>D19+(14/0.017)*(D20*D50-D35*D51)</f>
        <v>-0.20346295839231238</v>
      </c>
      <c r="E74">
        <f>E19+(14/0.017)*(E20*E50-E35*E51)</f>
        <v>-0.19565876231572868</v>
      </c>
      <c r="F74">
        <f>F19+(14/0.017)*(F20*F50-F35*F51)</f>
        <v>-0.15380322507885363</v>
      </c>
    </row>
    <row r="75" spans="1:6" ht="12.75">
      <c r="A75" t="s">
        <v>79</v>
      </c>
      <c r="B75" s="49">
        <f>B20</f>
        <v>0.0008440542</v>
      </c>
      <c r="C75" s="49">
        <f>C20</f>
        <v>-0.006248772</v>
      </c>
      <c r="D75" s="49">
        <f>D20</f>
        <v>-0.003675026</v>
      </c>
      <c r="E75" s="49">
        <f>E20</f>
        <v>-0.0009634806</v>
      </c>
      <c r="F75" s="49">
        <f>F20</f>
        <v>0.0008880602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85.3934827228647</v>
      </c>
      <c r="C82">
        <f>C22+(2/0.017)*(C8*C51+C23*C50)</f>
        <v>36.325182142778836</v>
      </c>
      <c r="D82">
        <f>D22+(2/0.017)*(D8*D51+D23*D50)</f>
        <v>-3.653640407954859</v>
      </c>
      <c r="E82">
        <f>E22+(2/0.017)*(E8*E51+E23*E50)</f>
        <v>-47.932858019363984</v>
      </c>
      <c r="F82">
        <f>F22+(2/0.017)*(F8*F51+F23*F50)</f>
        <v>-64.15766607117058</v>
      </c>
    </row>
    <row r="83" spans="1:6" ht="12.75">
      <c r="A83" t="s">
        <v>82</v>
      </c>
      <c r="B83">
        <f>B23+(3/0.017)*(B9*B51+B24*B50)</f>
        <v>-4.73771595957378</v>
      </c>
      <c r="C83">
        <f>C23+(3/0.017)*(C9*C51+C24*C50)</f>
        <v>-2.2035456294066043</v>
      </c>
      <c r="D83">
        <f>D23+(3/0.017)*(D9*D51+D24*D50)</f>
        <v>-0.45535047265564943</v>
      </c>
      <c r="E83">
        <f>E23+(3/0.017)*(E9*E51+E24*E50)</f>
        <v>-0.6509913213389448</v>
      </c>
      <c r="F83">
        <f>F23+(3/0.017)*(F9*F51+F24*F50)</f>
        <v>2.855925594653595</v>
      </c>
    </row>
    <row r="84" spans="1:6" ht="12.75">
      <c r="A84" t="s">
        <v>83</v>
      </c>
      <c r="B84">
        <f>B24+(4/0.017)*(B10*B51+B25*B50)</f>
        <v>2.3551452103545807</v>
      </c>
      <c r="C84">
        <f>C24+(4/0.017)*(C10*C51+C25*C50)</f>
        <v>3.294968400143176</v>
      </c>
      <c r="D84">
        <f>D24+(4/0.017)*(D10*D51+D25*D50)</f>
        <v>2.4942060491193745</v>
      </c>
      <c r="E84">
        <f>E24+(4/0.017)*(E10*E51+E25*E50)</f>
        <v>4.888823167745749</v>
      </c>
      <c r="F84">
        <f>F24+(4/0.017)*(F10*F51+F25*F50)</f>
        <v>5.2340026819532035</v>
      </c>
    </row>
    <row r="85" spans="1:6" ht="12.75">
      <c r="A85" t="s">
        <v>84</v>
      </c>
      <c r="B85">
        <f>B25+(5/0.017)*(B11*B51+B26*B50)</f>
        <v>0.23355006346086593</v>
      </c>
      <c r="C85">
        <f>C25+(5/0.017)*(C11*C51+C26*C50)</f>
        <v>-0.022986466610325322</v>
      </c>
      <c r="D85">
        <f>D25+(5/0.017)*(D11*D51+D26*D50)</f>
        <v>-0.3806723155907487</v>
      </c>
      <c r="E85">
        <f>E25+(5/0.017)*(E11*E51+E26*E50)</f>
        <v>-0.008894057619503883</v>
      </c>
      <c r="F85">
        <f>F25+(5/0.017)*(F11*F51+F26*F50)</f>
        <v>-1.6088120730238304</v>
      </c>
    </row>
    <row r="86" spans="1:6" ht="12.75">
      <c r="A86" t="s">
        <v>85</v>
      </c>
      <c r="B86">
        <f>B26+(6/0.017)*(B12*B51+B27*B50)</f>
        <v>0.8955610431615781</v>
      </c>
      <c r="C86">
        <f>C26+(6/0.017)*(C12*C51+C27*C50)</f>
        <v>0.9436807792109001</v>
      </c>
      <c r="D86">
        <f>D26+(6/0.017)*(D12*D51+D27*D50)</f>
        <v>0.6739413112586272</v>
      </c>
      <c r="E86">
        <f>E26+(6/0.017)*(E12*E51+E27*E50)</f>
        <v>0.28845870859627554</v>
      </c>
      <c r="F86">
        <f>F26+(6/0.017)*(F12*F51+F27*F50)</f>
        <v>1.689586951476341</v>
      </c>
    </row>
    <row r="87" spans="1:6" ht="12.75">
      <c r="A87" t="s">
        <v>86</v>
      </c>
      <c r="B87">
        <f>B27+(7/0.017)*(B13*B51+B28*B50)</f>
        <v>-0.5300707468421393</v>
      </c>
      <c r="C87">
        <f>C27+(7/0.017)*(C13*C51+C28*C50)</f>
        <v>-0.28382779612497866</v>
      </c>
      <c r="D87">
        <f>D27+(7/0.017)*(D13*D51+D28*D50)</f>
        <v>0.00374398226920291</v>
      </c>
      <c r="E87">
        <f>E27+(7/0.017)*(E13*E51+E28*E50)</f>
        <v>-0.19923329340205775</v>
      </c>
      <c r="F87">
        <f>F27+(7/0.017)*(F13*F51+F28*F50)</f>
        <v>-0.16152422534653296</v>
      </c>
    </row>
    <row r="88" spans="1:6" ht="12.75">
      <c r="A88" t="s">
        <v>87</v>
      </c>
      <c r="B88">
        <f>B28+(8/0.017)*(B14*B51+B29*B50)</f>
        <v>-0.08609550076565708</v>
      </c>
      <c r="C88">
        <f>C28+(8/0.017)*(C14*C51+C29*C50)</f>
        <v>0.4005322715348694</v>
      </c>
      <c r="D88">
        <f>D28+(8/0.017)*(D14*D51+D29*D50)</f>
        <v>0.2961357374765635</v>
      </c>
      <c r="E88">
        <f>E28+(8/0.017)*(E14*E51+E29*E50)</f>
        <v>0.4137937738826469</v>
      </c>
      <c r="F88">
        <f>F28+(8/0.017)*(F14*F51+F29*F50)</f>
        <v>0.6620141245356463</v>
      </c>
    </row>
    <row r="89" spans="1:6" ht="12.75">
      <c r="A89" t="s">
        <v>88</v>
      </c>
      <c r="B89">
        <f>B29+(9/0.017)*(B15*B51+B30*B50)</f>
        <v>-0.0631070025469122</v>
      </c>
      <c r="C89">
        <f>C29+(9/0.017)*(C15*C51+C30*C50)</f>
        <v>0.03714835599923852</v>
      </c>
      <c r="D89">
        <f>D29+(9/0.017)*(D15*D51+D30*D50)</f>
        <v>0.07526225806913277</v>
      </c>
      <c r="E89">
        <f>E29+(9/0.017)*(E15*E51+E30*E50)</f>
        <v>0.10200947739296455</v>
      </c>
      <c r="F89">
        <f>F29+(9/0.017)*(F15*F51+F30*F50)</f>
        <v>-0.12877039115538902</v>
      </c>
    </row>
    <row r="90" spans="1:6" ht="12.75">
      <c r="A90" t="s">
        <v>89</v>
      </c>
      <c r="B90">
        <f>B30+(10/0.017)*(B16*B51+B31*B50)</f>
        <v>0.19441612496188007</v>
      </c>
      <c r="C90">
        <f>C30+(10/0.017)*(C16*C51+C31*C50)</f>
        <v>0.0774699504012663</v>
      </c>
      <c r="D90">
        <f>D30+(10/0.017)*(D16*D51+D31*D50)</f>
        <v>0.16986806735893864</v>
      </c>
      <c r="E90">
        <f>E30+(10/0.017)*(E16*E51+E31*E50)</f>
        <v>0.12329131570729704</v>
      </c>
      <c r="F90">
        <f>F30+(10/0.017)*(F16*F51+F31*F50)</f>
        <v>0.2399303103734839</v>
      </c>
    </row>
    <row r="91" spans="1:6" ht="12.75">
      <c r="A91" t="s">
        <v>90</v>
      </c>
      <c r="B91">
        <f>B31+(11/0.017)*(B17*B51+B32*B50)</f>
        <v>-0.028522056546791144</v>
      </c>
      <c r="C91">
        <f>C31+(11/0.017)*(C17*C51+C32*C50)</f>
        <v>-0.0005468203564780111</v>
      </c>
      <c r="D91">
        <f>D31+(11/0.017)*(D17*D51+D32*D50)</f>
        <v>0.010557037576220748</v>
      </c>
      <c r="E91">
        <f>E31+(11/0.017)*(E17*E51+E32*E50)</f>
        <v>-0.004912988691716965</v>
      </c>
      <c r="F91">
        <f>F31+(11/0.017)*(F17*F51+F32*F50)</f>
        <v>-0.02113151787023007</v>
      </c>
    </row>
    <row r="92" spans="1:6" ht="12.75">
      <c r="A92" t="s">
        <v>91</v>
      </c>
      <c r="B92">
        <f>B32+(12/0.017)*(B18*B51+B33*B50)</f>
        <v>-0.04117247128288178</v>
      </c>
      <c r="C92">
        <f>C32+(12/0.017)*(C18*C51+C33*C50)</f>
        <v>0.0561727286576783</v>
      </c>
      <c r="D92">
        <f>D32+(12/0.017)*(D18*D51+D33*D50)</f>
        <v>0.032161775565504695</v>
      </c>
      <c r="E92">
        <f>E32+(12/0.017)*(E18*E51+E33*E50)</f>
        <v>0.042531660117212156</v>
      </c>
      <c r="F92">
        <f>F32+(12/0.017)*(F18*F51+F33*F50)</f>
        <v>0.054194643707416966</v>
      </c>
    </row>
    <row r="93" spans="1:6" ht="12.75">
      <c r="A93" t="s">
        <v>92</v>
      </c>
      <c r="B93">
        <f>B33+(13/0.017)*(B19*B51+B34*B50)</f>
        <v>0.06793863108114767</v>
      </c>
      <c r="C93">
        <f>C33+(13/0.017)*(C19*C51+C34*C50)</f>
        <v>0.05749061616675314</v>
      </c>
      <c r="D93">
        <f>D33+(13/0.017)*(D19*D51+D34*D50)</f>
        <v>0.08212914109979684</v>
      </c>
      <c r="E93">
        <f>E33+(13/0.017)*(E19*E51+E34*E50)</f>
        <v>0.0759843046016764</v>
      </c>
      <c r="F93">
        <f>F33+(13/0.017)*(F19*F51+F34*F50)</f>
        <v>0.02686021144283683</v>
      </c>
    </row>
    <row r="94" spans="1:6" ht="12.75">
      <c r="A94" t="s">
        <v>93</v>
      </c>
      <c r="B94">
        <f>B34+(14/0.017)*(B20*B51+B35*B50)</f>
        <v>0.0023218998749730763</v>
      </c>
      <c r="C94">
        <f>C34+(14/0.017)*(C20*C51+C35*C50)</f>
        <v>0.007810247967894156</v>
      </c>
      <c r="D94">
        <f>D34+(14/0.017)*(D20*D51+D35*D50)</f>
        <v>0.01789645460541631</v>
      </c>
      <c r="E94">
        <f>E34+(14/0.017)*(E20*E51+E35*E50)</f>
        <v>0.015494970195708092</v>
      </c>
      <c r="F94">
        <f>F34+(14/0.017)*(F20*F51+F35*F50)</f>
        <v>-0.019865285777558955</v>
      </c>
    </row>
    <row r="95" spans="1:6" ht="12.75">
      <c r="A95" t="s">
        <v>94</v>
      </c>
      <c r="B95" s="49">
        <f>B35</f>
        <v>0.00379786</v>
      </c>
      <c r="C95" s="49">
        <f>C35</f>
        <v>0.002249528</v>
      </c>
      <c r="D95" s="49">
        <f>D35</f>
        <v>-0.001006477</v>
      </c>
      <c r="E95" s="49">
        <f>E35</f>
        <v>0.003410273</v>
      </c>
      <c r="F95" s="49">
        <f>F35</f>
        <v>0.004317384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4.990931526563803</v>
      </c>
      <c r="C103">
        <f>C63*10000/C62</f>
        <v>-0.8720168156968461</v>
      </c>
      <c r="D103">
        <f>D63*10000/D62</f>
        <v>-0.3495466574281134</v>
      </c>
      <c r="E103">
        <f>E63*10000/E62</f>
        <v>1.2795770363941241</v>
      </c>
      <c r="F103">
        <f>F63*10000/F62</f>
        <v>0.4059161380475905</v>
      </c>
      <c r="G103">
        <f>AVERAGE(C103:E103)</f>
        <v>0.019337854423054912</v>
      </c>
      <c r="H103">
        <f>STDEV(C103:E103)</f>
        <v>1.1222280799381519</v>
      </c>
      <c r="I103">
        <f>(B103*B4+C103*C4+D103*D4+E103*E4+F103*F4)/SUM(B4:F4)</f>
        <v>0.7899723531558533</v>
      </c>
      <c r="K103">
        <f>(LN(H103)+LN(H123))/2-LN(K114*K115^3)</f>
        <v>-3.842420172629204</v>
      </c>
    </row>
    <row r="104" spans="1:11" ht="12.75">
      <c r="A104" t="s">
        <v>68</v>
      </c>
      <c r="B104">
        <f>B64*10000/B62</f>
        <v>0.19337951265290398</v>
      </c>
      <c r="C104">
        <f>C64*10000/C62</f>
        <v>0.18585807147351954</v>
      </c>
      <c r="D104">
        <f>D64*10000/D62</f>
        <v>-0.06363171077151357</v>
      </c>
      <c r="E104">
        <f>E64*10000/E62</f>
        <v>0.17015917149213758</v>
      </c>
      <c r="F104">
        <f>F64*10000/F62</f>
        <v>-0.840701997556818</v>
      </c>
      <c r="G104">
        <f>AVERAGE(C104:E104)</f>
        <v>0.09746184406471452</v>
      </c>
      <c r="H104">
        <f>STDEV(C104:E104)</f>
        <v>0.13973175702926652</v>
      </c>
      <c r="I104">
        <f>(B104*B4+C104*C4+D104*D4+E104*E4+F104*F4)/SUM(B4:F4)</f>
        <v>-0.014028391326367282</v>
      </c>
      <c r="K104">
        <f>(LN(H104)+LN(H124))/2-LN(K114*K115^4)</f>
        <v>-4.1722397209479425</v>
      </c>
    </row>
    <row r="105" spans="1:11" ht="12.75">
      <c r="A105" t="s">
        <v>69</v>
      </c>
      <c r="B105">
        <f>B65*10000/B62</f>
        <v>-0.827866696712163</v>
      </c>
      <c r="C105">
        <f>C65*10000/C62</f>
        <v>0.9662162517609082</v>
      </c>
      <c r="D105">
        <f>D65*10000/D62</f>
        <v>0.6267586068340444</v>
      </c>
      <c r="E105">
        <f>E65*10000/E62</f>
        <v>-0.1968441126137829</v>
      </c>
      <c r="F105">
        <f>F65*10000/F62</f>
        <v>-2.2487106048934016</v>
      </c>
      <c r="G105">
        <f>AVERAGE(C105:E105)</f>
        <v>0.46537691532705655</v>
      </c>
      <c r="H105">
        <f>STDEV(C105:E105)</f>
        <v>0.5980889487025234</v>
      </c>
      <c r="I105">
        <f>(B105*B4+C105*C4+D105*D4+E105*E4+F105*F4)/SUM(B4:F4)</f>
        <v>-0.08437969205728728</v>
      </c>
      <c r="K105">
        <f>(LN(H105)+LN(H125))/2-LN(K114*K115^5)</f>
        <v>-3.731602508989867</v>
      </c>
    </row>
    <row r="106" spans="1:11" ht="12.75">
      <c r="A106" t="s">
        <v>70</v>
      </c>
      <c r="B106">
        <f>B66*10000/B62</f>
        <v>2.2759127354895754</v>
      </c>
      <c r="C106">
        <f>C66*10000/C62</f>
        <v>1.0965149215723629</v>
      </c>
      <c r="D106">
        <f>D66*10000/D62</f>
        <v>2.1260773124029497</v>
      </c>
      <c r="E106">
        <f>E66*10000/E62</f>
        <v>1.1205233459239905</v>
      </c>
      <c r="F106">
        <f>F66*10000/F62</f>
        <v>13.60076665091593</v>
      </c>
      <c r="G106">
        <f>AVERAGE(C106:E106)</f>
        <v>1.4477051932997675</v>
      </c>
      <c r="H106">
        <f>STDEV(C106:E106)</f>
        <v>0.5876101174183175</v>
      </c>
      <c r="I106">
        <f>(B106*B4+C106*C4+D106*D4+E106*E4+F106*F4)/SUM(B4:F4)</f>
        <v>3.1915813941889217</v>
      </c>
      <c r="K106">
        <f>(LN(H106)+LN(H126))/2-LN(K114*K115^6)</f>
        <v>-2.92583148912525</v>
      </c>
    </row>
    <row r="107" spans="1:11" ht="12.75">
      <c r="A107" t="s">
        <v>71</v>
      </c>
      <c r="B107">
        <f>B67*10000/B62</f>
        <v>0.12876610641460984</v>
      </c>
      <c r="C107">
        <f>C67*10000/C62</f>
        <v>0.19112824508713527</v>
      </c>
      <c r="D107">
        <f>D67*10000/D62</f>
        <v>-0.004186218470605355</v>
      </c>
      <c r="E107">
        <f>E67*10000/E62</f>
        <v>0.10240298629313936</v>
      </c>
      <c r="F107">
        <f>F67*10000/F62</f>
        <v>-0.1829717768131474</v>
      </c>
      <c r="G107">
        <f>AVERAGE(C107:E107)</f>
        <v>0.09644833763655643</v>
      </c>
      <c r="H107">
        <f>STDEV(C107:E107)</f>
        <v>0.09779329373315693</v>
      </c>
      <c r="I107">
        <f>(B107*B4+C107*C4+D107*D4+E107*E4+F107*F4)/SUM(B4:F4)</f>
        <v>0.06379140646854604</v>
      </c>
      <c r="K107">
        <f>(LN(H107)+LN(H127))/2-LN(K114*K115^7)</f>
        <v>-3.6317242855318757</v>
      </c>
    </row>
    <row r="108" spans="1:9" ht="12.75">
      <c r="A108" t="s">
        <v>72</v>
      </c>
      <c r="B108">
        <f>B68*10000/B62</f>
        <v>0.042012249775193945</v>
      </c>
      <c r="C108">
        <f>C68*10000/C62</f>
        <v>-0.10470938694327395</v>
      </c>
      <c r="D108">
        <f>D68*10000/D62</f>
        <v>-0.04456930259542333</v>
      </c>
      <c r="E108">
        <f>E68*10000/E62</f>
        <v>-0.010895759007156803</v>
      </c>
      <c r="F108">
        <f>F68*10000/F62</f>
        <v>-0.1647974833648044</v>
      </c>
      <c r="G108">
        <f>AVERAGE(C108:E108)</f>
        <v>-0.05339148284861803</v>
      </c>
      <c r="H108">
        <f>STDEV(C108:E108)</f>
        <v>0.04752496549129677</v>
      </c>
      <c r="I108">
        <f>(B108*B4+C108*C4+D108*D4+E108*E4+F108*F4)/SUM(B4:F4)</f>
        <v>-0.05448553673217902</v>
      </c>
    </row>
    <row r="109" spans="1:9" ht="12.75">
      <c r="A109" t="s">
        <v>73</v>
      </c>
      <c r="B109">
        <f>B69*10000/B62</f>
        <v>-0.0545035742958967</v>
      </c>
      <c r="C109">
        <f>C69*10000/C62</f>
        <v>0.010568816317056473</v>
      </c>
      <c r="D109">
        <f>D69*10000/D62</f>
        <v>0.010550216294995416</v>
      </c>
      <c r="E109">
        <f>E69*10000/E62</f>
        <v>0.01971936874627753</v>
      </c>
      <c r="F109">
        <f>F69*10000/F62</f>
        <v>-0.022842576505237806</v>
      </c>
      <c r="G109">
        <f>AVERAGE(C109:E109)</f>
        <v>0.013612800452776472</v>
      </c>
      <c r="H109">
        <f>STDEV(C109:E109)</f>
        <v>0.005288451449394187</v>
      </c>
      <c r="I109">
        <f>(B109*B4+C109*C4+D109*D4+E109*E4+F109*F4)/SUM(B4:F4)</f>
        <v>-0.0011089402832116634</v>
      </c>
    </row>
    <row r="110" spans="1:11" ht="12.75">
      <c r="A110" t="s">
        <v>74</v>
      </c>
      <c r="B110">
        <f>B70*10000/B62</f>
        <v>-0.4400006173628812</v>
      </c>
      <c r="C110">
        <f>C70*10000/C62</f>
        <v>-0.18561864783680362</v>
      </c>
      <c r="D110">
        <f>D70*10000/D62</f>
        <v>-0.1055505021340499</v>
      </c>
      <c r="E110">
        <f>E70*10000/E62</f>
        <v>-0.21313960164103868</v>
      </c>
      <c r="F110">
        <f>F70*10000/F62</f>
        <v>-0.44910127971670283</v>
      </c>
      <c r="G110">
        <f>AVERAGE(C110:E110)</f>
        <v>-0.1681029172039641</v>
      </c>
      <c r="H110">
        <f>STDEV(C110:E110)</f>
        <v>0.055892344716274155</v>
      </c>
      <c r="I110">
        <f>(B110*B4+C110*C4+D110*D4+E110*E4+F110*F4)/SUM(B4:F4)</f>
        <v>-0.2449831109240921</v>
      </c>
      <c r="K110">
        <f>EXP(AVERAGE(K103:K107))</f>
        <v>0.025712869968465238</v>
      </c>
    </row>
    <row r="111" spans="1:9" ht="12.75">
      <c r="A111" t="s">
        <v>75</v>
      </c>
      <c r="B111">
        <f>B71*10000/B62</f>
        <v>0.015936826078280713</v>
      </c>
      <c r="C111">
        <f>C71*10000/C62</f>
        <v>0.02537327957986942</v>
      </c>
      <c r="D111">
        <f>D71*10000/D62</f>
        <v>0.018196138760790893</v>
      </c>
      <c r="E111">
        <f>E71*10000/E62</f>
        <v>0.006443884872670938</v>
      </c>
      <c r="F111">
        <f>F71*10000/F62</f>
        <v>-0.027633365115146552</v>
      </c>
      <c r="G111">
        <f>AVERAGE(C111:E111)</f>
        <v>0.016671101071110417</v>
      </c>
      <c r="H111">
        <f>STDEV(C111:E111)</f>
        <v>0.009556401046494328</v>
      </c>
      <c r="I111">
        <f>(B111*B4+C111*C4+D111*D4+E111*E4+F111*F4)/SUM(B4:F4)</f>
        <v>0.01064364216094126</v>
      </c>
    </row>
    <row r="112" spans="1:9" ht="12.75">
      <c r="A112" t="s">
        <v>76</v>
      </c>
      <c r="B112">
        <f>B72*10000/B62</f>
        <v>-0.02745379274782958</v>
      </c>
      <c r="C112">
        <f>C72*10000/C62</f>
        <v>0.002349555438586179</v>
      </c>
      <c r="D112">
        <f>D72*10000/D62</f>
        <v>-0.011919317714918606</v>
      </c>
      <c r="E112">
        <f>E72*10000/E62</f>
        <v>-0.01465596004756599</v>
      </c>
      <c r="F112">
        <f>F72*10000/F62</f>
        <v>-0.020277487773747372</v>
      </c>
      <c r="G112">
        <f>AVERAGE(C112:E112)</f>
        <v>-0.008075240774632805</v>
      </c>
      <c r="H112">
        <f>STDEV(C112:E112)</f>
        <v>0.00913124224186217</v>
      </c>
      <c r="I112">
        <f>(B112*B4+C112*C4+D112*D4+E112*E4+F112*F4)/SUM(B4:F4)</f>
        <v>-0.012507777797311177</v>
      </c>
    </row>
    <row r="113" spans="1:9" ht="12.75">
      <c r="A113" t="s">
        <v>77</v>
      </c>
      <c r="B113">
        <f>B73*10000/B62</f>
        <v>0.03026932793431619</v>
      </c>
      <c r="C113">
        <f>C73*10000/C62</f>
        <v>0.011298128214496</v>
      </c>
      <c r="D113">
        <f>D73*10000/D62</f>
        <v>0.02356035783031827</v>
      </c>
      <c r="E113">
        <f>E73*10000/E62</f>
        <v>0.020190472922313376</v>
      </c>
      <c r="F113">
        <f>F73*10000/F62</f>
        <v>0.005002206666784276</v>
      </c>
      <c r="G113">
        <f>AVERAGE(C113:E113)</f>
        <v>0.01834965298904255</v>
      </c>
      <c r="H113">
        <f>STDEV(C113:E113)</f>
        <v>0.006334984791444446</v>
      </c>
      <c r="I113">
        <f>(B113*B4+C113*C4+D113*D4+E113*E4+F113*F4)/SUM(B4:F4)</f>
        <v>0.01828881968893014</v>
      </c>
    </row>
    <row r="114" spans="1:11" ht="12.75">
      <c r="A114" t="s">
        <v>78</v>
      </c>
      <c r="B114">
        <f>B74*10000/B62</f>
        <v>-0.20395482757655292</v>
      </c>
      <c r="C114">
        <f>C74*10000/C62</f>
        <v>-0.18364820524492825</v>
      </c>
      <c r="D114">
        <f>D74*10000/D62</f>
        <v>-0.20346284539059928</v>
      </c>
      <c r="E114">
        <f>E74*10000/E62</f>
        <v>-0.1956583659972507</v>
      </c>
      <c r="F114">
        <f>F74*10000/F62</f>
        <v>-0.153803668083325</v>
      </c>
      <c r="G114">
        <f>AVERAGE(C114:E114)</f>
        <v>-0.1942564722109261</v>
      </c>
      <c r="H114">
        <f>STDEV(C114:E114)</f>
        <v>0.009981431293492488</v>
      </c>
      <c r="I114">
        <f>(B114*B4+C114*C4+D114*D4+E114*E4+F114*F4)/SUM(B4:F4)</f>
        <v>-0.19025140717358532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0.0008440544903329669</v>
      </c>
      <c r="C115">
        <f>C75*10000/C62</f>
        <v>-0.006248800105171022</v>
      </c>
      <c r="D115">
        <f>D75*10000/D62</f>
        <v>-0.0036750239589197118</v>
      </c>
      <c r="E115">
        <f>E75*10000/E62</f>
        <v>-0.0009634786484126527</v>
      </c>
      <c r="F115">
        <f>F75*10000/F62</f>
        <v>0.0008880627579089074</v>
      </c>
      <c r="G115">
        <f>AVERAGE(C115:E115)</f>
        <v>-0.0036291009041677954</v>
      </c>
      <c r="H115">
        <f>STDEV(C115:E115)</f>
        <v>0.0026429599733132384</v>
      </c>
      <c r="I115">
        <f>(B115*B4+C115*C4+D115*D4+E115*E4+F115*F4)/SUM(B4:F4)</f>
        <v>-0.0023785517950380506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85.39351209602961</v>
      </c>
      <c r="C122">
        <f>C82*10000/C62</f>
        <v>36.325345522952816</v>
      </c>
      <c r="D122">
        <f>D82*10000/D62</f>
        <v>-3.6536383787519595</v>
      </c>
      <c r="E122">
        <f>E82*10000/E62</f>
        <v>-47.93276092850483</v>
      </c>
      <c r="F122">
        <f>F82*10000/F62</f>
        <v>-64.15785086659945</v>
      </c>
      <c r="G122">
        <f>AVERAGE(C122:E122)</f>
        <v>-5.087017928101322</v>
      </c>
      <c r="H122">
        <f>STDEV(C122:E122)</f>
        <v>42.1473375006733</v>
      </c>
      <c r="I122">
        <f>(B122*B4+C122*C4+D122*D4+E122*E4+F122*F4)/SUM(B4:F4)</f>
        <v>0.10229828871632334</v>
      </c>
    </row>
    <row r="123" spans="1:9" ht="12.75">
      <c r="A123" t="s">
        <v>82</v>
      </c>
      <c r="B123">
        <f>B83*10000/B62</f>
        <v>-4.737717589226392</v>
      </c>
      <c r="C123">
        <f>C83*10000/C62</f>
        <v>-2.2035555403181832</v>
      </c>
      <c r="D123">
        <f>D83*10000/D62</f>
        <v>-0.4553502197576091</v>
      </c>
      <c r="E123">
        <f>E83*10000/E62</f>
        <v>-0.6509900027172455</v>
      </c>
      <c r="F123">
        <f>F83*10000/F62</f>
        <v>2.855933820669711</v>
      </c>
      <c r="G123">
        <f>AVERAGE(C123:E123)</f>
        <v>-1.1032985875976793</v>
      </c>
      <c r="H123">
        <f>STDEV(C123:E123)</f>
        <v>0.9578584199538471</v>
      </c>
      <c r="I123">
        <f>(B123*B4+C123*C4+D123*D4+E123*E4+F123*F4)/SUM(B4:F4)</f>
        <v>-1.0998081442397245</v>
      </c>
    </row>
    <row r="124" spans="1:9" ht="12.75">
      <c r="A124" t="s">
        <v>83</v>
      </c>
      <c r="B124">
        <f>B84*10000/B62</f>
        <v>2.355146020464046</v>
      </c>
      <c r="C124">
        <f>C84*10000/C62</f>
        <v>3.2949832199590365</v>
      </c>
      <c r="D124">
        <f>D84*10000/D62</f>
        <v>2.4942046638571203</v>
      </c>
      <c r="E124">
        <f>E84*10000/E62</f>
        <v>4.888813265143209</v>
      </c>
      <c r="F124">
        <f>F84*10000/F62</f>
        <v>5.234017757622715</v>
      </c>
      <c r="G124">
        <f>AVERAGE(C124:E124)</f>
        <v>3.559333716319788</v>
      </c>
      <c r="H124">
        <f>STDEV(C124:E124)</f>
        <v>1.2189948634153331</v>
      </c>
      <c r="I124">
        <f>(B124*B4+C124*C4+D124*D4+E124*E4+F124*F4)/SUM(B4:F4)</f>
        <v>3.6091509743398493</v>
      </c>
    </row>
    <row r="125" spans="1:9" ht="12.75">
      <c r="A125" t="s">
        <v>84</v>
      </c>
      <c r="B125">
        <f>B85*10000/B62</f>
        <v>0.23355014379608952</v>
      </c>
      <c r="C125">
        <f>C85*10000/C62</f>
        <v>-0.022986569996810743</v>
      </c>
      <c r="D125">
        <f>D85*10000/D62</f>
        <v>-0.3806721041683644</v>
      </c>
      <c r="E125">
        <f>E85*10000/E62</f>
        <v>-0.008894039604060378</v>
      </c>
      <c r="F125">
        <f>F85*10000/F62</f>
        <v>-1.6088167069379862</v>
      </c>
      <c r="G125">
        <f>AVERAGE(C125:E125)</f>
        <v>-0.13751757125641184</v>
      </c>
      <c r="H125">
        <f>STDEV(C125:E125)</f>
        <v>0.2106958590241868</v>
      </c>
      <c r="I125">
        <f>(B125*B4+C125*C4+D125*D4+E125*E4+F125*F4)/SUM(B4:F4)</f>
        <v>-0.28045992262310726</v>
      </c>
    </row>
    <row r="126" spans="1:9" ht="12.75">
      <c r="A126" t="s">
        <v>85</v>
      </c>
      <c r="B126">
        <f>B86*10000/B62</f>
        <v>0.8955613512115764</v>
      </c>
      <c r="C126">
        <f>C86*10000/C62</f>
        <v>0.9436850236143908</v>
      </c>
      <c r="D126">
        <f>D86*10000/D62</f>
        <v>0.6739409369569691</v>
      </c>
      <c r="E126">
        <f>E86*10000/E62</f>
        <v>0.2884581243059785</v>
      </c>
      <c r="F126">
        <f>F86*10000/F62</f>
        <v>1.6895918180490272</v>
      </c>
      <c r="G126">
        <f>AVERAGE(C126:E126)</f>
        <v>0.6353613616257795</v>
      </c>
      <c r="H126">
        <f>STDEV(C126:E126)</f>
        <v>0.32931270871146207</v>
      </c>
      <c r="I126">
        <f>(B126*B4+C126*C4+D126*D4+E126*E4+F126*F4)/SUM(B4:F4)</f>
        <v>0.8138758490943626</v>
      </c>
    </row>
    <row r="127" spans="1:9" ht="12.75">
      <c r="A127" t="s">
        <v>86</v>
      </c>
      <c r="B127">
        <f>B87*10000/B62</f>
        <v>-0.5300709291728625</v>
      </c>
      <c r="C127">
        <f>C87*10000/C62</f>
        <v>-0.2838290727004003</v>
      </c>
      <c r="D127">
        <f>D87*10000/D62</f>
        <v>0.003743980189824857</v>
      </c>
      <c r="E127">
        <f>E87*10000/E62</f>
        <v>-0.19923288984315415</v>
      </c>
      <c r="F127">
        <f>F87*10000/F62</f>
        <v>-0.1615246905900545</v>
      </c>
      <c r="G127">
        <f>AVERAGE(C127:E127)</f>
        <v>-0.15977266078457653</v>
      </c>
      <c r="H127">
        <f>STDEV(C127:E127)</f>
        <v>0.14779173672830162</v>
      </c>
      <c r="I127">
        <f>(B127*B4+C127*C4+D127*D4+E127*E4+F127*F4)/SUM(B4:F4)</f>
        <v>-0.21357516760531514</v>
      </c>
    </row>
    <row r="128" spans="1:9" ht="12.75">
      <c r="A128" t="s">
        <v>87</v>
      </c>
      <c r="B128">
        <f>B88*10000/B62</f>
        <v>-0.08609553038029816</v>
      </c>
      <c r="C128">
        <f>C88*10000/C62</f>
        <v>0.4005340730133025</v>
      </c>
      <c r="D128">
        <f>D88*10000/D62</f>
        <v>0.29613557300512405</v>
      </c>
      <c r="E128">
        <f>E88*10000/E62</f>
        <v>0.4137929357187092</v>
      </c>
      <c r="F128">
        <f>F88*10000/F62</f>
        <v>0.6620160313566321</v>
      </c>
      <c r="G128">
        <f>AVERAGE(C128:E128)</f>
        <v>0.3701541939123785</v>
      </c>
      <c r="H128">
        <f>STDEV(C128:E128)</f>
        <v>0.064443902278021</v>
      </c>
      <c r="I128">
        <f>(B128*B4+C128*C4+D128*D4+E128*E4+F128*F4)/SUM(B4:F4)</f>
        <v>0.34319313951258396</v>
      </c>
    </row>
    <row r="129" spans="1:9" ht="12.75">
      <c r="A129" t="s">
        <v>88</v>
      </c>
      <c r="B129">
        <f>B89*10000/B62</f>
        <v>-0.06310702425410031</v>
      </c>
      <c r="C129">
        <f>C89*10000/C62</f>
        <v>0.03714852308181067</v>
      </c>
      <c r="D129">
        <f>D89*10000/D62</f>
        <v>0.07526221626907166</v>
      </c>
      <c r="E129">
        <f>E89*10000/E62</f>
        <v>0.10200927076669164</v>
      </c>
      <c r="F129">
        <f>F89*10000/F62</f>
        <v>-0.12877076205696816</v>
      </c>
      <c r="G129">
        <f>AVERAGE(C129:E129)</f>
        <v>0.071473336705858</v>
      </c>
      <c r="H129">
        <f>STDEV(C129:E129)</f>
        <v>0.03259594842643562</v>
      </c>
      <c r="I129">
        <f>(B129*B4+C129*C4+D129*D4+E129*E4+F129*F4)/SUM(B4:F4)</f>
        <v>0.02525002935342642</v>
      </c>
    </row>
    <row r="130" spans="1:9" ht="12.75">
      <c r="A130" t="s">
        <v>89</v>
      </c>
      <c r="B130">
        <f>B90*10000/B62</f>
        <v>0.19441619183603387</v>
      </c>
      <c r="C130">
        <f>C90*10000/C62</f>
        <v>0.0774702988387201</v>
      </c>
      <c r="D130">
        <f>D90*10000/D62</f>
        <v>0.16986797301556153</v>
      </c>
      <c r="E130">
        <f>E90*10000/E62</f>
        <v>0.12329106597339291</v>
      </c>
      <c r="F130">
        <f>F90*10000/F62</f>
        <v>0.2399310014526225</v>
      </c>
      <c r="G130">
        <f>AVERAGE(C130:E130)</f>
        <v>0.12354311260922485</v>
      </c>
      <c r="H130">
        <f>STDEV(C130:E130)</f>
        <v>0.046199352743868695</v>
      </c>
      <c r="I130">
        <f>(B130*B4+C130*C4+D130*D4+E130*E4+F130*F4)/SUM(B4:F4)</f>
        <v>0.14934054644380934</v>
      </c>
    </row>
    <row r="131" spans="1:9" ht="12.75">
      <c r="A131" t="s">
        <v>90</v>
      </c>
      <c r="B131">
        <f>B91*10000/B62</f>
        <v>-0.028522066357646068</v>
      </c>
      <c r="C131">
        <f>C91*10000/C62</f>
        <v>-0.0005468228159179839</v>
      </c>
      <c r="D131">
        <f>D91*10000/D62</f>
        <v>0.010557031712925822</v>
      </c>
      <c r="E131">
        <f>E91*10000/E62</f>
        <v>-0.004912978740165715</v>
      </c>
      <c r="F131">
        <f>F91*10000/F62</f>
        <v>-0.02113157873603375</v>
      </c>
      <c r="G131">
        <f>AVERAGE(C131:E131)</f>
        <v>0.0016990767189473746</v>
      </c>
      <c r="H131">
        <f>STDEV(C131:E131)</f>
        <v>0.007975798041275977</v>
      </c>
      <c r="I131">
        <f>(B131*B4+C131*C4+D131*D4+E131*E4+F131*F4)/SUM(B4:F4)</f>
        <v>-0.005723430255888753</v>
      </c>
    </row>
    <row r="132" spans="1:9" ht="12.75">
      <c r="A132" t="s">
        <v>91</v>
      </c>
      <c r="B132">
        <f>B92*10000/B62</f>
        <v>-0.04117248544515447</v>
      </c>
      <c r="C132">
        <f>C92*10000/C62</f>
        <v>0.05617298130638202</v>
      </c>
      <c r="D132">
        <f>D92*10000/D62</f>
        <v>0.032161757703109674</v>
      </c>
      <c r="E132">
        <f>E92*10000/E62</f>
        <v>0.04253157396680109</v>
      </c>
      <c r="F132">
        <f>F92*10000/F62</f>
        <v>0.05419479980602591</v>
      </c>
      <c r="G132">
        <f>AVERAGE(C132:E132)</f>
        <v>0.04362210432543093</v>
      </c>
      <c r="H132">
        <f>STDEV(C132:E132)</f>
        <v>0.012042701402879089</v>
      </c>
      <c r="I132">
        <f>(B132*B4+C132*C4+D132*D4+E132*E4+F132*F4)/SUM(B4:F4)</f>
        <v>0.032774748146201675</v>
      </c>
    </row>
    <row r="133" spans="1:9" ht="12.75">
      <c r="A133" t="s">
        <v>92</v>
      </c>
      <c r="B133">
        <f>B93*10000/B62</f>
        <v>0.0679386544502919</v>
      </c>
      <c r="C133">
        <f>C93*10000/C62</f>
        <v>0.05749087474293411</v>
      </c>
      <c r="D133">
        <f>D93*10000/D62</f>
        <v>0.08212909548592338</v>
      </c>
      <c r="E133">
        <f>E93*10000/E62</f>
        <v>0.07598415069094125</v>
      </c>
      <c r="F133">
        <f>F93*10000/F62</f>
        <v>0.026860288809184413</v>
      </c>
      <c r="G133">
        <f>AVERAGE(C133:E133)</f>
        <v>0.07186804030659959</v>
      </c>
      <c r="H133">
        <f>STDEV(C133:E133)</f>
        <v>0.012824478697675437</v>
      </c>
      <c r="I133">
        <f>(B133*B4+C133*C4+D133*D4+E133*E4+F133*F4)/SUM(B4:F4)</f>
        <v>0.0652834381353093</v>
      </c>
    </row>
    <row r="134" spans="1:9" ht="12.75">
      <c r="A134" t="s">
        <v>93</v>
      </c>
      <c r="B134">
        <f>B94*10000/B62</f>
        <v>0.002321900673647</v>
      </c>
      <c r="C134">
        <f>C94*10000/C62</f>
        <v>0.00781028309613293</v>
      </c>
      <c r="D134">
        <f>D94*10000/D62</f>
        <v>0.017896444665867386</v>
      </c>
      <c r="E134">
        <f>E94*10000/E62</f>
        <v>0.015494938809722964</v>
      </c>
      <c r="F134">
        <f>F94*10000/F62</f>
        <v>-0.019865342996192827</v>
      </c>
      <c r="G134">
        <f>AVERAGE(C134:E134)</f>
        <v>0.013733888857241092</v>
      </c>
      <c r="H134">
        <f>STDEV(C134:E134)</f>
        <v>0.005268646553342652</v>
      </c>
      <c r="I134">
        <f>(B134*B4+C134*C4+D134*D4+E134*E4+F134*F4)/SUM(B4:F4)</f>
        <v>0.007592733234639002</v>
      </c>
    </row>
    <row r="135" spans="1:9" ht="12.75">
      <c r="A135" t="s">
        <v>94</v>
      </c>
      <c r="B135">
        <f>B95*10000/B62</f>
        <v>0.0037978613063663</v>
      </c>
      <c r="C135">
        <f>C95*10000/C62</f>
        <v>0.0022495381177269963</v>
      </c>
      <c r="D135">
        <f>D95*10000/D62</f>
        <v>-0.0010064764410106582</v>
      </c>
      <c r="E135">
        <f>E95*10000/E62</f>
        <v>0.0034102660922888973</v>
      </c>
      <c r="F135">
        <f>F95*10000/F62</f>
        <v>0.004317396435502672</v>
      </c>
      <c r="G135">
        <f>AVERAGE(C135:E135)</f>
        <v>0.0015511092563350783</v>
      </c>
      <c r="H135">
        <f>STDEV(C135:E135)</f>
        <v>0.0022897064893088927</v>
      </c>
      <c r="I135">
        <f>(B135*B4+C135*C4+D135*D4+E135*E4+F135*F4)/SUM(B4:F4)</f>
        <v>0.002246032438491963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2005-10-20T10:06:30Z</cp:lastPrinted>
  <dcterms:created xsi:type="dcterms:W3CDTF">2005-10-20T10:06:30Z</dcterms:created>
  <dcterms:modified xsi:type="dcterms:W3CDTF">2005-10-20T12:59:21Z</dcterms:modified>
  <cp:category/>
  <cp:version/>
  <cp:contentType/>
  <cp:contentStatus/>
</cp:coreProperties>
</file>