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<sst xmlns="http://schemas.openxmlformats.org/spreadsheetml/2006/main" count="204" uniqueCount="98">
  <si>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Fri 21/10/2005       07:09:50</t>
  </si>
  <si>
    <t>LISSNER</t>
  </si>
  <si>
    <t>HCMQAP711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</si>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</sst>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5915734"/>
        <c:axId val="56370695"/>
      </c:lineChart>
      <c:catAx>
        <c:axId val="659157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370695"/>
        <c:crosses val="autoZero"/>
        <c:auto val="1"/>
        <c:lblOffset val="100"/>
        <c:noMultiLvlLbl val="0"/>
      </c:catAx>
      <c:valAx>
        <c:axId val="56370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157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-0.002256</v>
      </c>
      <c r="C4" s="12">
        <v>-0.003752</v>
      </c>
      <c r="D4" s="12">
        <v>-0.003751</v>
      </c>
      <c r="E4" s="12">
        <v>-0.003752</v>
      </c>
      <c r="F4" s="24">
        <v>-0.002082</v>
      </c>
      <c r="G4" s="34">
        <v>-0.011694</v>
      </c>
    </row>
    <row r="5" spans="1:7" ht="12.75" thickBot="1">
      <c r="A5" s="44" t="s">
        <v>13</v>
      </c>
      <c r="B5" s="45">
        <v>5.911455</v>
      </c>
      <c r="C5" s="46">
        <v>3.580542</v>
      </c>
      <c r="D5" s="46">
        <v>-1.00095</v>
      </c>
      <c r="E5" s="46">
        <v>-3.224715</v>
      </c>
      <c r="F5" s="47">
        <v>-5.228772</v>
      </c>
      <c r="G5" s="48">
        <v>8.789533</v>
      </c>
    </row>
    <row r="6" spans="1:7" ht="12.75" thickTop="1">
      <c r="A6" s="6" t="s">
        <v>14</v>
      </c>
      <c r="B6" s="39">
        <v>-39.05691</v>
      </c>
      <c r="C6" s="40">
        <v>11.50166</v>
      </c>
      <c r="D6" s="40">
        <v>-27.41153</v>
      </c>
      <c r="E6" s="40">
        <v>144.2675</v>
      </c>
      <c r="F6" s="41">
        <v>-189.0274</v>
      </c>
      <c r="G6" s="42">
        <v>0.0003504621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1.503737</v>
      </c>
      <c r="C8" s="13">
        <v>0.9865571</v>
      </c>
      <c r="D8" s="13">
        <v>-0.614111</v>
      </c>
      <c r="E8" s="13">
        <v>-0.20252</v>
      </c>
      <c r="F8" s="25">
        <v>-4.582226</v>
      </c>
      <c r="G8" s="35">
        <v>-0.3533882</v>
      </c>
    </row>
    <row r="9" spans="1:7" ht="12">
      <c r="A9" s="20" t="s">
        <v>17</v>
      </c>
      <c r="B9" s="29">
        <v>-0.1777769</v>
      </c>
      <c r="C9" s="13">
        <v>0.8649539</v>
      </c>
      <c r="D9" s="13">
        <v>0.1110672</v>
      </c>
      <c r="E9" s="13">
        <v>-0.02446427</v>
      </c>
      <c r="F9" s="25">
        <v>-0.9461802</v>
      </c>
      <c r="G9" s="35">
        <v>0.07692573</v>
      </c>
    </row>
    <row r="10" spans="1:7" ht="12">
      <c r="A10" s="20" t="s">
        <v>18</v>
      </c>
      <c r="B10" s="29">
        <v>0.2870893</v>
      </c>
      <c r="C10" s="13">
        <v>-0.1610612</v>
      </c>
      <c r="D10" s="13">
        <v>-0.0965722</v>
      </c>
      <c r="E10" s="13">
        <v>0.1137699</v>
      </c>
      <c r="F10" s="25">
        <v>-1.262451</v>
      </c>
      <c r="G10" s="35">
        <v>-0.161656</v>
      </c>
    </row>
    <row r="11" spans="1:7" ht="12">
      <c r="A11" s="21" t="s">
        <v>19</v>
      </c>
      <c r="B11" s="31">
        <v>2.197233</v>
      </c>
      <c r="C11" s="15">
        <v>1.303474</v>
      </c>
      <c r="D11" s="15">
        <v>2.121888</v>
      </c>
      <c r="E11" s="15">
        <v>1.503707</v>
      </c>
      <c r="F11" s="27">
        <v>13.5135</v>
      </c>
      <c r="G11" s="37">
        <v>3.308178</v>
      </c>
    </row>
    <row r="12" spans="1:7" ht="12">
      <c r="A12" s="20" t="s">
        <v>20</v>
      </c>
      <c r="B12" s="29">
        <v>-0.09272169</v>
      </c>
      <c r="C12" s="13">
        <v>-0.155984</v>
      </c>
      <c r="D12" s="13">
        <v>-0.06179749</v>
      </c>
      <c r="E12" s="13">
        <v>-0.02447667</v>
      </c>
      <c r="F12" s="25">
        <v>-0.4164266</v>
      </c>
      <c r="G12" s="35">
        <v>-0.1273082</v>
      </c>
    </row>
    <row r="13" spans="1:7" ht="12">
      <c r="A13" s="20" t="s">
        <v>21</v>
      </c>
      <c r="B13" s="29">
        <v>-0.1164964</v>
      </c>
      <c r="C13" s="13">
        <v>0.06975501</v>
      </c>
      <c r="D13" s="13">
        <v>-0.1777174</v>
      </c>
      <c r="E13" s="13">
        <v>-0.2350202</v>
      </c>
      <c r="F13" s="25">
        <v>-0.271991</v>
      </c>
      <c r="G13" s="35">
        <v>-0.1356858</v>
      </c>
    </row>
    <row r="14" spans="1:7" ht="12">
      <c r="A14" s="20" t="s">
        <v>22</v>
      </c>
      <c r="B14" s="29">
        <v>-0.005017758</v>
      </c>
      <c r="C14" s="13">
        <v>0.006108342</v>
      </c>
      <c r="D14" s="13">
        <v>-0.1176983</v>
      </c>
      <c r="E14" s="13">
        <v>-0.1704321</v>
      </c>
      <c r="F14" s="25">
        <v>0.08464062</v>
      </c>
      <c r="G14" s="35">
        <v>-0.05727926</v>
      </c>
    </row>
    <row r="15" spans="1:7" ht="12">
      <c r="A15" s="21" t="s">
        <v>23</v>
      </c>
      <c r="B15" s="31">
        <v>-0.4541409</v>
      </c>
      <c r="C15" s="15">
        <v>-0.1863844</v>
      </c>
      <c r="D15" s="15">
        <v>-0.1306269</v>
      </c>
      <c r="E15" s="15">
        <v>-0.194354</v>
      </c>
      <c r="F15" s="27">
        <v>-0.4027072</v>
      </c>
      <c r="G15" s="37">
        <v>-0.2425046</v>
      </c>
    </row>
    <row r="16" spans="1:7" ht="12">
      <c r="A16" s="20" t="s">
        <v>24</v>
      </c>
      <c r="B16" s="29">
        <v>0.001394593</v>
      </c>
      <c r="C16" s="13">
        <v>-0.03181101</v>
      </c>
      <c r="D16" s="13">
        <v>0.01245313</v>
      </c>
      <c r="E16" s="13">
        <v>0.02165375</v>
      </c>
      <c r="F16" s="25">
        <v>-0.06063331</v>
      </c>
      <c r="G16" s="35">
        <v>-0.007343035</v>
      </c>
    </row>
    <row r="17" spans="1:7" ht="12">
      <c r="A17" s="20" t="s">
        <v>25</v>
      </c>
      <c r="B17" s="29">
        <v>-0.02678834</v>
      </c>
      <c r="C17" s="13">
        <v>-0.03265096</v>
      </c>
      <c r="D17" s="13">
        <v>-0.01184361</v>
      </c>
      <c r="E17" s="13">
        <v>-0.01555193</v>
      </c>
      <c r="F17" s="25">
        <v>-0.01980904</v>
      </c>
      <c r="G17" s="35">
        <v>-0.02096772</v>
      </c>
    </row>
    <row r="18" spans="1:7" ht="12">
      <c r="A18" s="20" t="s">
        <v>26</v>
      </c>
      <c r="B18" s="29">
        <v>0.03878367</v>
      </c>
      <c r="C18" s="13">
        <v>0.02231916</v>
      </c>
      <c r="D18" s="13">
        <v>0.03396365</v>
      </c>
      <c r="E18" s="13">
        <v>-0.02102825</v>
      </c>
      <c r="F18" s="25">
        <v>0.04680785</v>
      </c>
      <c r="G18" s="35">
        <v>0.02034234</v>
      </c>
    </row>
    <row r="19" spans="1:7" ht="12">
      <c r="A19" s="21" t="s">
        <v>27</v>
      </c>
      <c r="B19" s="31">
        <v>-0.2051845</v>
      </c>
      <c r="C19" s="15">
        <v>-0.1913513</v>
      </c>
      <c r="D19" s="15">
        <v>-0.2070976</v>
      </c>
      <c r="E19" s="15">
        <v>-0.1977533</v>
      </c>
      <c r="F19" s="27">
        <v>-0.1496403</v>
      </c>
      <c r="G19" s="37">
        <v>-0.1931111</v>
      </c>
    </row>
    <row r="20" spans="1:7" ht="12.75" thickBot="1">
      <c r="A20" s="44" t="s">
        <v>28</v>
      </c>
      <c r="B20" s="45">
        <v>-0.0008895053</v>
      </c>
      <c r="C20" s="46">
        <v>0.004280565</v>
      </c>
      <c r="D20" s="46">
        <v>0.005167204</v>
      </c>
      <c r="E20" s="46">
        <v>0.001902349</v>
      </c>
      <c r="F20" s="47">
        <v>-0.001936768</v>
      </c>
      <c r="G20" s="48">
        <v>0.002343466</v>
      </c>
    </row>
    <row r="21" spans="1:7" ht="12.75" thickTop="1">
      <c r="A21" s="6" t="s">
        <v>29</v>
      </c>
      <c r="B21" s="39">
        <v>-81.36045</v>
      </c>
      <c r="C21" s="40">
        <v>22.99873</v>
      </c>
      <c r="D21" s="40">
        <v>-15.96724</v>
      </c>
      <c r="E21" s="40">
        <v>41.45252</v>
      </c>
      <c r="F21" s="41">
        <v>0.7820477</v>
      </c>
      <c r="G21" s="43">
        <v>0.004122964</v>
      </c>
    </row>
    <row r="22" spans="1:7" ht="12">
      <c r="A22" s="20" t="s">
        <v>30</v>
      </c>
      <c r="B22" s="29">
        <v>118.2346</v>
      </c>
      <c r="C22" s="13">
        <v>71.61206</v>
      </c>
      <c r="D22" s="13">
        <v>-20.01904</v>
      </c>
      <c r="E22" s="13">
        <v>-64.49519</v>
      </c>
      <c r="F22" s="25">
        <v>-104.5793</v>
      </c>
      <c r="G22" s="36">
        <v>0</v>
      </c>
    </row>
    <row r="23" spans="1:7" ht="12">
      <c r="A23" s="20" t="s">
        <v>31</v>
      </c>
      <c r="B23" s="29">
        <v>-1.639963</v>
      </c>
      <c r="C23" s="13">
        <v>-0.2224521</v>
      </c>
      <c r="D23" s="13">
        <v>0.2612668</v>
      </c>
      <c r="E23" s="13">
        <v>0.0347098</v>
      </c>
      <c r="F23" s="25">
        <v>8.004179</v>
      </c>
      <c r="G23" s="35">
        <v>0.8492251</v>
      </c>
    </row>
    <row r="24" spans="1:7" ht="12">
      <c r="A24" s="20" t="s">
        <v>32</v>
      </c>
      <c r="B24" s="29">
        <v>0.087836</v>
      </c>
      <c r="C24" s="13">
        <v>3.67551</v>
      </c>
      <c r="D24" s="13">
        <v>3.252855</v>
      </c>
      <c r="E24" s="13">
        <v>-0.6505853</v>
      </c>
      <c r="F24" s="25">
        <v>2.123949</v>
      </c>
      <c r="G24" s="35">
        <v>1.806685</v>
      </c>
    </row>
    <row r="25" spans="1:7" ht="12">
      <c r="A25" s="20" t="s">
        <v>33</v>
      </c>
      <c r="B25" s="29">
        <v>-0.4200757</v>
      </c>
      <c r="C25" s="13">
        <v>-0.07965527</v>
      </c>
      <c r="D25" s="13">
        <v>-0.3376768</v>
      </c>
      <c r="E25" s="13">
        <v>-0.2254893</v>
      </c>
      <c r="F25" s="25">
        <v>-0.2011568</v>
      </c>
      <c r="G25" s="35">
        <v>-0.2422795</v>
      </c>
    </row>
    <row r="26" spans="1:7" ht="12">
      <c r="A26" s="21" t="s">
        <v>34</v>
      </c>
      <c r="B26" s="31">
        <v>0.8561244</v>
      </c>
      <c r="C26" s="15">
        <v>-0.1262846</v>
      </c>
      <c r="D26" s="15">
        <v>-0.2371209</v>
      </c>
      <c r="E26" s="15">
        <v>-0.03927943</v>
      </c>
      <c r="F26" s="27">
        <v>1.033786</v>
      </c>
      <c r="G26" s="37">
        <v>0.1649613</v>
      </c>
    </row>
    <row r="27" spans="1:7" ht="12">
      <c r="A27" s="20" t="s">
        <v>35</v>
      </c>
      <c r="B27" s="29">
        <v>-0.4768495</v>
      </c>
      <c r="C27" s="13">
        <v>-0.2694412</v>
      </c>
      <c r="D27" s="13">
        <v>-0.01765139</v>
      </c>
      <c r="E27" s="13">
        <v>0.05512709</v>
      </c>
      <c r="F27" s="25">
        <v>0.2184481</v>
      </c>
      <c r="G27" s="35">
        <v>-0.09562337</v>
      </c>
    </row>
    <row r="28" spans="1:7" ht="12">
      <c r="A28" s="20" t="s">
        <v>36</v>
      </c>
      <c r="B28" s="29">
        <v>-0.02143127</v>
      </c>
      <c r="C28" s="13">
        <v>0.2930182</v>
      </c>
      <c r="D28" s="13">
        <v>0.3043634</v>
      </c>
      <c r="E28" s="13">
        <v>0.1167456</v>
      </c>
      <c r="F28" s="25">
        <v>0.135319</v>
      </c>
      <c r="G28" s="35">
        <v>0.1867892</v>
      </c>
    </row>
    <row r="29" spans="1:7" ht="12">
      <c r="A29" s="20" t="s">
        <v>37</v>
      </c>
      <c r="B29" s="29">
        <v>0.04444216</v>
      </c>
      <c r="C29" s="13">
        <v>-0.09199937</v>
      </c>
      <c r="D29" s="13">
        <v>-0.03834785</v>
      </c>
      <c r="E29" s="13">
        <v>-0.009983848</v>
      </c>
      <c r="F29" s="25">
        <v>0.0281441</v>
      </c>
      <c r="G29" s="35">
        <v>-0.02357793</v>
      </c>
    </row>
    <row r="30" spans="1:7" ht="12">
      <c r="A30" s="21" t="s">
        <v>38</v>
      </c>
      <c r="B30" s="31">
        <v>0.09364218</v>
      </c>
      <c r="C30" s="15">
        <v>0.05730291</v>
      </c>
      <c r="D30" s="15">
        <v>0.03343797</v>
      </c>
      <c r="E30" s="15">
        <v>0.007582907</v>
      </c>
      <c r="F30" s="27">
        <v>0.1177534</v>
      </c>
      <c r="G30" s="37">
        <v>0.05293019</v>
      </c>
    </row>
    <row r="31" spans="1:7" ht="12">
      <c r="A31" s="20" t="s">
        <v>39</v>
      </c>
      <c r="B31" s="29">
        <v>-0.02919338</v>
      </c>
      <c r="C31" s="13">
        <v>-0.01414874</v>
      </c>
      <c r="D31" s="13">
        <v>0.01774551</v>
      </c>
      <c r="E31" s="13">
        <v>0.0140791</v>
      </c>
      <c r="F31" s="25">
        <v>-0.01375647</v>
      </c>
      <c r="G31" s="35">
        <v>-0.001807579</v>
      </c>
    </row>
    <row r="32" spans="1:7" ht="12">
      <c r="A32" s="20" t="s">
        <v>40</v>
      </c>
      <c r="B32" s="29">
        <v>0.01050488</v>
      </c>
      <c r="C32" s="13">
        <v>0.03678053</v>
      </c>
      <c r="D32" s="13">
        <v>0.03723486</v>
      </c>
      <c r="E32" s="13">
        <v>0.03161897</v>
      </c>
      <c r="F32" s="25">
        <v>0.008009433</v>
      </c>
      <c r="G32" s="35">
        <v>0.02800571</v>
      </c>
    </row>
    <row r="33" spans="1:7" ht="12">
      <c r="A33" s="20" t="s">
        <v>41</v>
      </c>
      <c r="B33" s="29">
        <v>0.0901178</v>
      </c>
      <c r="C33" s="13">
        <v>0.05586471</v>
      </c>
      <c r="D33" s="13">
        <v>0.08638785</v>
      </c>
      <c r="E33" s="13">
        <v>0.07098719</v>
      </c>
      <c r="F33" s="25">
        <v>0.05935296</v>
      </c>
      <c r="G33" s="35">
        <v>0.07226609</v>
      </c>
    </row>
    <row r="34" spans="1:7" ht="12">
      <c r="A34" s="21" t="s">
        <v>42</v>
      </c>
      <c r="B34" s="31">
        <v>-0.004935261</v>
      </c>
      <c r="C34" s="15">
        <v>-0.007912506</v>
      </c>
      <c r="D34" s="15">
        <v>0.002680057</v>
      </c>
      <c r="E34" s="15">
        <v>0.01095356</v>
      </c>
      <c r="F34" s="27">
        <v>-0.02697671</v>
      </c>
      <c r="G34" s="37">
        <v>-0.002934728</v>
      </c>
    </row>
    <row r="35" spans="1:7" ht="12.75" thickBot="1">
      <c r="A35" s="22" t="s">
        <v>43</v>
      </c>
      <c r="B35" s="32">
        <v>-0.0005642706</v>
      </c>
      <c r="C35" s="16">
        <v>-1.458676E-06</v>
      </c>
      <c r="D35" s="16">
        <v>-0.007443412</v>
      </c>
      <c r="E35" s="16">
        <v>-0.003768557</v>
      </c>
      <c r="F35" s="28">
        <v>0.004062739</v>
      </c>
      <c r="G35" s="38">
        <v>-0.002236918</v>
      </c>
    </row>
    <row r="36" spans="1:7" ht="12">
      <c r="A36" s="4" t="s">
        <v>44</v>
      </c>
      <c r="B36" s="3">
        <v>23.18726</v>
      </c>
      <c r="C36" s="3">
        <v>23.18115</v>
      </c>
      <c r="D36" s="3">
        <v>23.18726</v>
      </c>
      <c r="E36" s="3">
        <v>23.18115</v>
      </c>
      <c r="F36" s="3">
        <v>23.19031</v>
      </c>
      <c r="G36" s="3"/>
    </row>
    <row r="37" spans="1:6" ht="12">
      <c r="A37" s="4" t="s">
        <v>45</v>
      </c>
      <c r="B37" s="2">
        <v>0.06866455</v>
      </c>
      <c r="C37" s="2">
        <v>-0.01424154</v>
      </c>
      <c r="D37" s="2">
        <v>-0.06510417</v>
      </c>
      <c r="E37" s="2">
        <v>-0.08138021</v>
      </c>
      <c r="F37" s="2">
        <v>-0.09307862</v>
      </c>
    </row>
    <row r="38" spans="1:7" ht="12">
      <c r="A38" s="4" t="s">
        <v>53</v>
      </c>
      <c r="B38" s="2">
        <v>6.802258E-05</v>
      </c>
      <c r="C38" s="2">
        <v>-1.98318E-05</v>
      </c>
      <c r="D38" s="2">
        <v>4.654508E-05</v>
      </c>
      <c r="E38" s="2">
        <v>-0.0002447901</v>
      </c>
      <c r="F38" s="2">
        <v>0.0003213254</v>
      </c>
      <c r="G38" s="2">
        <v>0.0002195351</v>
      </c>
    </row>
    <row r="39" spans="1:7" ht="12.75" thickBot="1">
      <c r="A39" s="4" t="s">
        <v>54</v>
      </c>
      <c r="B39" s="2">
        <v>0.0001375085</v>
      </c>
      <c r="C39" s="2">
        <v>-3.895581E-05</v>
      </c>
      <c r="D39" s="2">
        <v>2.723749E-05</v>
      </c>
      <c r="E39" s="2">
        <v>-7.204806E-05</v>
      </c>
      <c r="F39" s="2">
        <v>0</v>
      </c>
      <c r="G39" s="2">
        <v>0.0007374395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3.116756</v>
      </c>
      <c r="F40" s="17" t="s">
        <v>48</v>
      </c>
      <c r="G40" s="8">
        <v>54.995224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0.002256</v>
      </c>
      <c r="C4">
        <v>0.003752</v>
      </c>
      <c r="D4">
        <v>0.003751</v>
      </c>
      <c r="E4">
        <v>0.003752</v>
      </c>
      <c r="F4">
        <v>0.002082</v>
      </c>
      <c r="G4">
        <v>0.011694</v>
      </c>
    </row>
    <row r="5" spans="1:7" ht="12.75">
      <c r="A5" t="s">
        <v>13</v>
      </c>
      <c r="B5">
        <v>5.911455</v>
      </c>
      <c r="C5">
        <v>3.580542</v>
      </c>
      <c r="D5">
        <v>-1.00095</v>
      </c>
      <c r="E5">
        <v>-3.224715</v>
      </c>
      <c r="F5">
        <v>-5.228772</v>
      </c>
      <c r="G5">
        <v>8.789533</v>
      </c>
    </row>
    <row r="6" spans="1:7" ht="12.75">
      <c r="A6" t="s">
        <v>14</v>
      </c>
      <c r="B6" s="49">
        <v>-39.05691</v>
      </c>
      <c r="C6" s="49">
        <v>11.50166</v>
      </c>
      <c r="D6" s="49">
        <v>-27.41153</v>
      </c>
      <c r="E6" s="49">
        <v>144.2675</v>
      </c>
      <c r="F6" s="49">
        <v>-189.0274</v>
      </c>
      <c r="G6" s="49">
        <v>0.0003504621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1.503737</v>
      </c>
      <c r="C8" s="49">
        <v>0.9865571</v>
      </c>
      <c r="D8" s="49">
        <v>-0.614111</v>
      </c>
      <c r="E8" s="49">
        <v>-0.20252</v>
      </c>
      <c r="F8" s="49">
        <v>-4.582226</v>
      </c>
      <c r="G8" s="49">
        <v>-0.3533882</v>
      </c>
    </row>
    <row r="9" spans="1:7" ht="12.75">
      <c r="A9" t="s">
        <v>17</v>
      </c>
      <c r="B9" s="49">
        <v>-0.1777769</v>
      </c>
      <c r="C9" s="49">
        <v>0.8649539</v>
      </c>
      <c r="D9" s="49">
        <v>0.1110672</v>
      </c>
      <c r="E9" s="49">
        <v>-0.02446427</v>
      </c>
      <c r="F9" s="49">
        <v>-0.9461802</v>
      </c>
      <c r="G9" s="49">
        <v>0.07692573</v>
      </c>
    </row>
    <row r="10" spans="1:7" ht="12.75">
      <c r="A10" t="s">
        <v>18</v>
      </c>
      <c r="B10" s="49">
        <v>0.2870893</v>
      </c>
      <c r="C10" s="49">
        <v>-0.1610612</v>
      </c>
      <c r="D10" s="49">
        <v>-0.0965722</v>
      </c>
      <c r="E10" s="49">
        <v>0.1137699</v>
      </c>
      <c r="F10" s="49">
        <v>-1.262451</v>
      </c>
      <c r="G10" s="49">
        <v>-0.161656</v>
      </c>
    </row>
    <row r="11" spans="1:7" ht="12.75">
      <c r="A11" t="s">
        <v>19</v>
      </c>
      <c r="B11" s="49">
        <v>2.197233</v>
      </c>
      <c r="C11" s="49">
        <v>1.303474</v>
      </c>
      <c r="D11" s="49">
        <v>2.121888</v>
      </c>
      <c r="E11" s="49">
        <v>1.503707</v>
      </c>
      <c r="F11" s="49">
        <v>13.5135</v>
      </c>
      <c r="G11" s="49">
        <v>3.308178</v>
      </c>
    </row>
    <row r="12" spans="1:7" ht="12.75">
      <c r="A12" t="s">
        <v>20</v>
      </c>
      <c r="B12" s="49">
        <v>-0.09272169</v>
      </c>
      <c r="C12" s="49">
        <v>-0.155984</v>
      </c>
      <c r="D12" s="49">
        <v>-0.06179749</v>
      </c>
      <c r="E12" s="49">
        <v>-0.02447667</v>
      </c>
      <c r="F12" s="49">
        <v>-0.4164266</v>
      </c>
      <c r="G12" s="49">
        <v>-0.1273082</v>
      </c>
    </row>
    <row r="13" spans="1:7" ht="12.75">
      <c r="A13" t="s">
        <v>21</v>
      </c>
      <c r="B13" s="49">
        <v>-0.1164964</v>
      </c>
      <c r="C13" s="49">
        <v>0.06975501</v>
      </c>
      <c r="D13" s="49">
        <v>-0.1777174</v>
      </c>
      <c r="E13" s="49">
        <v>-0.2350202</v>
      </c>
      <c r="F13" s="49">
        <v>-0.271991</v>
      </c>
      <c r="G13" s="49">
        <v>-0.1356858</v>
      </c>
    </row>
    <row r="14" spans="1:7" ht="12.75">
      <c r="A14" t="s">
        <v>22</v>
      </c>
      <c r="B14" s="49">
        <v>-0.005017758</v>
      </c>
      <c r="C14" s="49">
        <v>0.006108342</v>
      </c>
      <c r="D14" s="49">
        <v>-0.1176983</v>
      </c>
      <c r="E14" s="49">
        <v>-0.1704321</v>
      </c>
      <c r="F14" s="49">
        <v>0.08464062</v>
      </c>
      <c r="G14" s="49">
        <v>-0.05727926</v>
      </c>
    </row>
    <row r="15" spans="1:7" ht="12.75">
      <c r="A15" t="s">
        <v>23</v>
      </c>
      <c r="B15" s="49">
        <v>-0.4541409</v>
      </c>
      <c r="C15" s="49">
        <v>-0.1863844</v>
      </c>
      <c r="D15" s="49">
        <v>-0.1306269</v>
      </c>
      <c r="E15" s="49">
        <v>-0.194354</v>
      </c>
      <c r="F15" s="49">
        <v>-0.4027072</v>
      </c>
      <c r="G15" s="49">
        <v>-0.2425046</v>
      </c>
    </row>
    <row r="16" spans="1:7" ht="12.75">
      <c r="A16" t="s">
        <v>24</v>
      </c>
      <c r="B16" s="49">
        <v>0.001394593</v>
      </c>
      <c r="C16" s="49">
        <v>-0.03181101</v>
      </c>
      <c r="D16" s="49">
        <v>0.01245313</v>
      </c>
      <c r="E16" s="49">
        <v>0.02165375</v>
      </c>
      <c r="F16" s="49">
        <v>-0.06063331</v>
      </c>
      <c r="G16" s="49">
        <v>-0.007343035</v>
      </c>
    </row>
    <row r="17" spans="1:7" ht="12.75">
      <c r="A17" t="s">
        <v>25</v>
      </c>
      <c r="B17" s="49">
        <v>-0.02678834</v>
      </c>
      <c r="C17" s="49">
        <v>-0.03265096</v>
      </c>
      <c r="D17" s="49">
        <v>-0.01184361</v>
      </c>
      <c r="E17" s="49">
        <v>-0.01555193</v>
      </c>
      <c r="F17" s="49">
        <v>-0.01980904</v>
      </c>
      <c r="G17" s="49">
        <v>-0.02096772</v>
      </c>
    </row>
    <row r="18" spans="1:7" ht="12.75">
      <c r="A18" t="s">
        <v>26</v>
      </c>
      <c r="B18" s="49">
        <v>0.03878367</v>
      </c>
      <c r="C18" s="49">
        <v>0.02231916</v>
      </c>
      <c r="D18" s="49">
        <v>0.03396365</v>
      </c>
      <c r="E18" s="49">
        <v>-0.02102825</v>
      </c>
      <c r="F18" s="49">
        <v>0.04680785</v>
      </c>
      <c r="G18" s="49">
        <v>0.02034234</v>
      </c>
    </row>
    <row r="19" spans="1:7" ht="12.75">
      <c r="A19" t="s">
        <v>27</v>
      </c>
      <c r="B19" s="49">
        <v>-0.2051845</v>
      </c>
      <c r="C19" s="49">
        <v>-0.1913513</v>
      </c>
      <c r="D19" s="49">
        <v>-0.2070976</v>
      </c>
      <c r="E19" s="49">
        <v>-0.1977533</v>
      </c>
      <c r="F19" s="49">
        <v>-0.1496403</v>
      </c>
      <c r="G19" s="49">
        <v>-0.1931111</v>
      </c>
    </row>
    <row r="20" spans="1:7" ht="12.75">
      <c r="A20" t="s">
        <v>28</v>
      </c>
      <c r="B20" s="49">
        <v>-0.0008895053</v>
      </c>
      <c r="C20" s="49">
        <v>0.004280565</v>
      </c>
      <c r="D20" s="49">
        <v>0.005167204</v>
      </c>
      <c r="E20" s="49">
        <v>0.001902349</v>
      </c>
      <c r="F20" s="49">
        <v>-0.001936768</v>
      </c>
      <c r="G20" s="49">
        <v>0.002343466</v>
      </c>
    </row>
    <row r="21" spans="1:7" ht="12.75">
      <c r="A21" t="s">
        <v>29</v>
      </c>
      <c r="B21" s="49">
        <v>-81.36045</v>
      </c>
      <c r="C21" s="49">
        <v>22.99873</v>
      </c>
      <c r="D21" s="49">
        <v>-15.96724</v>
      </c>
      <c r="E21" s="49">
        <v>41.45252</v>
      </c>
      <c r="F21" s="49">
        <v>0.7820477</v>
      </c>
      <c r="G21" s="49">
        <v>0.004122964</v>
      </c>
    </row>
    <row r="22" spans="1:7" ht="12.75">
      <c r="A22" t="s">
        <v>30</v>
      </c>
      <c r="B22" s="49">
        <v>118.2346</v>
      </c>
      <c r="C22" s="49">
        <v>71.61206</v>
      </c>
      <c r="D22" s="49">
        <v>-20.01904</v>
      </c>
      <c r="E22" s="49">
        <v>-64.49519</v>
      </c>
      <c r="F22" s="49">
        <v>-104.5793</v>
      </c>
      <c r="G22" s="49">
        <v>0</v>
      </c>
    </row>
    <row r="23" spans="1:7" ht="12.75">
      <c r="A23" t="s">
        <v>31</v>
      </c>
      <c r="B23" s="49">
        <v>-1.639963</v>
      </c>
      <c r="C23" s="49">
        <v>-0.2224521</v>
      </c>
      <c r="D23" s="49">
        <v>0.2612668</v>
      </c>
      <c r="E23" s="49">
        <v>0.0347098</v>
      </c>
      <c r="F23" s="49">
        <v>8.004179</v>
      </c>
      <c r="G23" s="49">
        <v>0.8492251</v>
      </c>
    </row>
    <row r="24" spans="1:7" ht="12.75">
      <c r="A24" t="s">
        <v>32</v>
      </c>
      <c r="B24" s="49">
        <v>0.087836</v>
      </c>
      <c r="C24" s="49">
        <v>3.67551</v>
      </c>
      <c r="D24" s="49">
        <v>3.252855</v>
      </c>
      <c r="E24" s="49">
        <v>-0.6505853</v>
      </c>
      <c r="F24" s="49">
        <v>2.123949</v>
      </c>
      <c r="G24" s="49">
        <v>1.806685</v>
      </c>
    </row>
    <row r="25" spans="1:7" ht="12.75">
      <c r="A25" t="s">
        <v>33</v>
      </c>
      <c r="B25" s="49">
        <v>-0.4200757</v>
      </c>
      <c r="C25" s="49">
        <v>-0.07965527</v>
      </c>
      <c r="D25" s="49">
        <v>-0.3376768</v>
      </c>
      <c r="E25" s="49">
        <v>-0.2254893</v>
      </c>
      <c r="F25" s="49">
        <v>-0.2011568</v>
      </c>
      <c r="G25" s="49">
        <v>-0.2422795</v>
      </c>
    </row>
    <row r="26" spans="1:7" ht="12.75">
      <c r="A26" t="s">
        <v>34</v>
      </c>
      <c r="B26" s="49">
        <v>0.8561244</v>
      </c>
      <c r="C26" s="49">
        <v>-0.1262846</v>
      </c>
      <c r="D26" s="49">
        <v>-0.2371209</v>
      </c>
      <c r="E26" s="49">
        <v>-0.03927943</v>
      </c>
      <c r="F26" s="49">
        <v>1.033786</v>
      </c>
      <c r="G26" s="49">
        <v>0.1649613</v>
      </c>
    </row>
    <row r="27" spans="1:7" ht="12.75">
      <c r="A27" t="s">
        <v>35</v>
      </c>
      <c r="B27" s="49">
        <v>-0.4768495</v>
      </c>
      <c r="C27" s="49">
        <v>-0.2694412</v>
      </c>
      <c r="D27" s="49">
        <v>-0.01765139</v>
      </c>
      <c r="E27" s="49">
        <v>0.05512709</v>
      </c>
      <c r="F27" s="49">
        <v>0.2184481</v>
      </c>
      <c r="G27" s="49">
        <v>-0.09562337</v>
      </c>
    </row>
    <row r="28" spans="1:7" ht="12.75">
      <c r="A28" t="s">
        <v>36</v>
      </c>
      <c r="B28" s="49">
        <v>-0.02143127</v>
      </c>
      <c r="C28" s="49">
        <v>0.2930182</v>
      </c>
      <c r="D28" s="49">
        <v>0.3043634</v>
      </c>
      <c r="E28" s="49">
        <v>0.1167456</v>
      </c>
      <c r="F28" s="49">
        <v>0.135319</v>
      </c>
      <c r="G28" s="49">
        <v>0.1867892</v>
      </c>
    </row>
    <row r="29" spans="1:7" ht="12.75">
      <c r="A29" t="s">
        <v>37</v>
      </c>
      <c r="B29" s="49">
        <v>0.04444216</v>
      </c>
      <c r="C29" s="49">
        <v>-0.09199937</v>
      </c>
      <c r="D29" s="49">
        <v>-0.03834785</v>
      </c>
      <c r="E29" s="49">
        <v>-0.009983848</v>
      </c>
      <c r="F29" s="49">
        <v>0.0281441</v>
      </c>
      <c r="G29" s="49">
        <v>-0.02357793</v>
      </c>
    </row>
    <row r="30" spans="1:7" ht="12.75">
      <c r="A30" t="s">
        <v>38</v>
      </c>
      <c r="B30" s="49">
        <v>0.09364218</v>
      </c>
      <c r="C30" s="49">
        <v>0.05730291</v>
      </c>
      <c r="D30" s="49">
        <v>0.03343797</v>
      </c>
      <c r="E30" s="49">
        <v>0.007582907</v>
      </c>
      <c r="F30" s="49">
        <v>0.1177534</v>
      </c>
      <c r="G30" s="49">
        <v>0.05293019</v>
      </c>
    </row>
    <row r="31" spans="1:7" ht="12.75">
      <c r="A31" t="s">
        <v>39</v>
      </c>
      <c r="B31" s="49">
        <v>-0.02919338</v>
      </c>
      <c r="C31" s="49">
        <v>-0.01414874</v>
      </c>
      <c r="D31" s="49">
        <v>0.01774551</v>
      </c>
      <c r="E31" s="49">
        <v>0.0140791</v>
      </c>
      <c r="F31" s="49">
        <v>-0.01375647</v>
      </c>
      <c r="G31" s="49">
        <v>-0.001807579</v>
      </c>
    </row>
    <row r="32" spans="1:7" ht="12.75">
      <c r="A32" t="s">
        <v>40</v>
      </c>
      <c r="B32" s="49">
        <v>0.01050488</v>
      </c>
      <c r="C32" s="49">
        <v>0.03678053</v>
      </c>
      <c r="D32" s="49">
        <v>0.03723486</v>
      </c>
      <c r="E32" s="49">
        <v>0.03161897</v>
      </c>
      <c r="F32" s="49">
        <v>0.008009433</v>
      </c>
      <c r="G32" s="49">
        <v>0.02800571</v>
      </c>
    </row>
    <row r="33" spans="1:7" ht="12.75">
      <c r="A33" t="s">
        <v>41</v>
      </c>
      <c r="B33" s="49">
        <v>0.0901178</v>
      </c>
      <c r="C33" s="49">
        <v>0.05586471</v>
      </c>
      <c r="D33" s="49">
        <v>0.08638785</v>
      </c>
      <c r="E33" s="49">
        <v>0.07098719</v>
      </c>
      <c r="F33" s="49">
        <v>0.05935296</v>
      </c>
      <c r="G33" s="49">
        <v>0.07226609</v>
      </c>
    </row>
    <row r="34" spans="1:7" ht="12.75">
      <c r="A34" t="s">
        <v>42</v>
      </c>
      <c r="B34" s="49">
        <v>-0.004935261</v>
      </c>
      <c r="C34" s="49">
        <v>-0.007912506</v>
      </c>
      <c r="D34" s="49">
        <v>0.002680057</v>
      </c>
      <c r="E34" s="49">
        <v>0.01095356</v>
      </c>
      <c r="F34" s="49">
        <v>-0.02697671</v>
      </c>
      <c r="G34" s="49">
        <v>-0.002934728</v>
      </c>
    </row>
    <row r="35" spans="1:7" ht="12.75">
      <c r="A35" t="s">
        <v>43</v>
      </c>
      <c r="B35" s="49">
        <v>-0.0005642706</v>
      </c>
      <c r="C35" s="49">
        <v>-1.458676E-06</v>
      </c>
      <c r="D35" s="49">
        <v>-0.007443412</v>
      </c>
      <c r="E35" s="49">
        <v>-0.003768557</v>
      </c>
      <c r="F35" s="49">
        <v>0.004062739</v>
      </c>
      <c r="G35" s="49">
        <v>-0.002236918</v>
      </c>
    </row>
    <row r="36" spans="1:6" ht="12.75">
      <c r="A36" t="s">
        <v>44</v>
      </c>
      <c r="B36" s="49">
        <v>23.18726</v>
      </c>
      <c r="C36" s="49">
        <v>23.18115</v>
      </c>
      <c r="D36" s="49">
        <v>23.18726</v>
      </c>
      <c r="E36" s="49">
        <v>23.18115</v>
      </c>
      <c r="F36" s="49">
        <v>23.19031</v>
      </c>
    </row>
    <row r="37" spans="1:6" ht="12.75">
      <c r="A37" t="s">
        <v>45</v>
      </c>
      <c r="B37" s="49">
        <v>0.06866455</v>
      </c>
      <c r="C37" s="49">
        <v>-0.01424154</v>
      </c>
      <c r="D37" s="49">
        <v>-0.06510417</v>
      </c>
      <c r="E37" s="49">
        <v>-0.08138021</v>
      </c>
      <c r="F37" s="49">
        <v>-0.09307862</v>
      </c>
    </row>
    <row r="38" spans="1:7" ht="12.75">
      <c r="A38" t="s">
        <v>55</v>
      </c>
      <c r="B38" s="49">
        <v>6.802258E-05</v>
      </c>
      <c r="C38" s="49">
        <v>-1.98318E-05</v>
      </c>
      <c r="D38" s="49">
        <v>4.654508E-05</v>
      </c>
      <c r="E38" s="49">
        <v>-0.0002447901</v>
      </c>
      <c r="F38" s="49">
        <v>0.0003213254</v>
      </c>
      <c r="G38" s="49">
        <v>0.0002195351</v>
      </c>
    </row>
    <row r="39" spans="1:7" ht="12.75">
      <c r="A39" t="s">
        <v>56</v>
      </c>
      <c r="B39" s="49">
        <v>0.0001375085</v>
      </c>
      <c r="C39" s="49">
        <v>-3.895581E-05</v>
      </c>
      <c r="D39" s="49">
        <v>2.723749E-05</v>
      </c>
      <c r="E39" s="49">
        <v>-7.204806E-05</v>
      </c>
      <c r="F39" s="49">
        <v>0</v>
      </c>
      <c r="G39" s="49">
        <v>0.0007374395</v>
      </c>
    </row>
    <row r="40" spans="2:7" ht="12.75">
      <c r="B40" t="s">
        <v>46</v>
      </c>
      <c r="C40">
        <v>-0.003752</v>
      </c>
      <c r="D40" t="s">
        <v>47</v>
      </c>
      <c r="E40">
        <v>3.116756</v>
      </c>
      <c r="F40" t="s">
        <v>48</v>
      </c>
      <c r="G40">
        <v>54.995224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6.802257328281948E-05</v>
      </c>
      <c r="C50">
        <f>-0.017/(C7*C7+C22*C22)*(C21*C22+C6*C7)</f>
        <v>-1.9831792662284023E-05</v>
      </c>
      <c r="D50">
        <f>-0.017/(D7*D7+D22*D22)*(D21*D22+D6*D7)</f>
        <v>4.654507416628488E-05</v>
      </c>
      <c r="E50">
        <f>-0.017/(E7*E7+E22*E22)*(E21*E22+E6*E7)</f>
        <v>-0.00024479007465368617</v>
      </c>
      <c r="F50">
        <f>-0.017/(F7*F7+F22*F22)*(F21*F22+F6*F7)</f>
        <v>0.00032132534081394083</v>
      </c>
      <c r="G50">
        <f>(B50*B$4+C50*C$4+D50*D$4+E50*E$4+F50*F$4)/SUM(B$4:F$4)</f>
        <v>2.6855716852946813E-07</v>
      </c>
    </row>
    <row r="51" spans="1:7" ht="12.75">
      <c r="A51" t="s">
        <v>59</v>
      </c>
      <c r="B51">
        <f>-0.017/(B7*B7+B22*B22)*(B21*B7-B6*B22)</f>
        <v>0.00013750850282569352</v>
      </c>
      <c r="C51">
        <f>-0.017/(C7*C7+C22*C22)*(C21*C7-C6*C22)</f>
        <v>-3.8955821447396096E-05</v>
      </c>
      <c r="D51">
        <f>-0.017/(D7*D7+D22*D22)*(D21*D7-D6*D22)</f>
        <v>2.7237486770153784E-05</v>
      </c>
      <c r="E51">
        <f>-0.017/(E7*E7+E22*E22)*(E21*E7-E6*E22)</f>
        <v>-7.204806223749037E-05</v>
      </c>
      <c r="F51">
        <f>-0.017/(F7*F7+F22*F22)*(F21*F7-F6*F22)</f>
        <v>2.030916831458336E-06</v>
      </c>
      <c r="G51">
        <f>(B51*B$4+C51*C$4+D51*D$4+E51*E$4+F51*F$4)/SUM(B$4:F$4)</f>
        <v>8.259636183781919E-09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10000.03856434319</v>
      </c>
      <c r="C62">
        <f>C7+(2/0.017)*(C8*C50-C23*C51)</f>
        <v>9999.996678705866</v>
      </c>
      <c r="D62">
        <f>D7+(2/0.017)*(D8*D50-D23*D51)</f>
        <v>9999.995799989052</v>
      </c>
      <c r="E62">
        <f>E7+(2/0.017)*(E8*E50-E23*E51)</f>
        <v>10000.006126548205</v>
      </c>
      <c r="F62">
        <f>F7+(2/0.017)*(F8*F50-F23*F51)</f>
        <v>9999.824865746707</v>
      </c>
    </row>
    <row r="63" spans="1:6" ht="12.75">
      <c r="A63" t="s">
        <v>67</v>
      </c>
      <c r="B63">
        <f>B8+(3/0.017)*(B9*B50-B24*B51)</f>
        <v>1.499471522518393</v>
      </c>
      <c r="C63">
        <f>C8+(3/0.017)*(C9*C50-C24*C51)</f>
        <v>1.0087974985083914</v>
      </c>
      <c r="D63">
        <f>D8+(3/0.017)*(D9*D50-D24*D51)</f>
        <v>-0.62883393481758</v>
      </c>
      <c r="E63">
        <f>E8+(3/0.017)*(E9*E50-E24*E51)</f>
        <v>-0.2097349646539203</v>
      </c>
      <c r="F63">
        <f>F8+(3/0.017)*(F9*F50-F24*F51)</f>
        <v>-4.636639865707588</v>
      </c>
    </row>
    <row r="64" spans="1:6" ht="12.75">
      <c r="A64" t="s">
        <v>68</v>
      </c>
      <c r="B64">
        <f>B9+(4/0.017)*(B10*B50-B25*B51)</f>
        <v>-0.15959042152272504</v>
      </c>
      <c r="C64">
        <f>C9+(4/0.017)*(C10*C50-C25*C51)</f>
        <v>0.8649753343173823</v>
      </c>
      <c r="D64">
        <f>D9+(4/0.017)*(D10*D50-D25*D51)</f>
        <v>0.11217367227322038</v>
      </c>
      <c r="E64">
        <f>E9+(4/0.017)*(E10*E50-E25*E51)</f>
        <v>-0.034839754572854244</v>
      </c>
      <c r="F64">
        <f>F9+(4/0.017)*(F10*F50-F25*F51)</f>
        <v>-1.041532897671769</v>
      </c>
    </row>
    <row r="65" spans="1:6" ht="12.75">
      <c r="A65" t="s">
        <v>69</v>
      </c>
      <c r="B65">
        <f>B10+(5/0.017)*(B11*B50-B26*B51)</f>
        <v>0.29642372890746593</v>
      </c>
      <c r="C65">
        <f>C10+(5/0.017)*(C11*C50-C26*C51)</f>
        <v>-0.1701111254228923</v>
      </c>
      <c r="D65">
        <f>D10+(5/0.017)*(D11*D50-D26*D51)</f>
        <v>-0.06562454949728622</v>
      </c>
      <c r="E65">
        <f>E10+(5/0.017)*(E11*E50-E26*E51)</f>
        <v>0.004675030704540117</v>
      </c>
      <c r="F65">
        <f>F10+(5/0.017)*(F11*F50-F26*F51)</f>
        <v>0.014057958735783416</v>
      </c>
    </row>
    <row r="66" spans="1:6" ht="12.75">
      <c r="A66" t="s">
        <v>70</v>
      </c>
      <c r="B66">
        <f>B11+(6/0.017)*(B12*B50-B27*B51)</f>
        <v>2.218149597481853</v>
      </c>
      <c r="C66">
        <f>C11+(6/0.017)*(C12*C50-C27*C51)</f>
        <v>1.300861225553716</v>
      </c>
      <c r="D66">
        <f>D11+(6/0.017)*(D12*D50-D27*D51)</f>
        <v>2.121042497910445</v>
      </c>
      <c r="E66">
        <f>E11+(6/0.017)*(E12*E50-E27*E51)</f>
        <v>1.5072235103133642</v>
      </c>
      <c r="F66">
        <f>F11+(6/0.017)*(F12*F50-F27*F51)</f>
        <v>13.46611691679103</v>
      </c>
    </row>
    <row r="67" spans="1:6" ht="12.75">
      <c r="A67" t="s">
        <v>71</v>
      </c>
      <c r="B67">
        <f>B12+(7/0.017)*(B13*B50-B28*B51)</f>
        <v>-0.0947712089049306</v>
      </c>
      <c r="C67">
        <f>C12+(7/0.017)*(C13*C50-C28*C51)</f>
        <v>-0.151853424441651</v>
      </c>
      <c r="D67">
        <f>D12+(7/0.017)*(D13*D50-D28*D51)</f>
        <v>-0.0686171220888946</v>
      </c>
      <c r="E67">
        <f>E12+(7/0.017)*(E13*E50-E28*E51)</f>
        <v>0.0026758797591259938</v>
      </c>
      <c r="F67">
        <f>F12+(7/0.017)*(F13*F50-F28*F51)</f>
        <v>-0.45252700922684025</v>
      </c>
    </row>
    <row r="68" spans="1:6" ht="12.75">
      <c r="A68" t="s">
        <v>72</v>
      </c>
      <c r="B68">
        <f>B13+(8/0.017)*(B14*B50-B29*B51)</f>
        <v>-0.11953286856245195</v>
      </c>
      <c r="C68">
        <f>C13+(8/0.017)*(C14*C50-C29*C51)</f>
        <v>0.06801145686915425</v>
      </c>
      <c r="D68">
        <f>D13+(8/0.017)*(D14*D50-D29*D51)</f>
        <v>-0.17980388331562672</v>
      </c>
      <c r="E68">
        <f>E13+(8/0.017)*(E14*E50-E29*E51)</f>
        <v>-0.21572572019750078</v>
      </c>
      <c r="F68">
        <f>F13+(8/0.017)*(F14*F50-F29*F51)</f>
        <v>-0.25921922694503197</v>
      </c>
    </row>
    <row r="69" spans="1:6" ht="12.75">
      <c r="A69" t="s">
        <v>73</v>
      </c>
      <c r="B69">
        <f>B14+(9/0.017)*(B15*B50-B30*B51)</f>
        <v>-0.028189279036293365</v>
      </c>
      <c r="C69">
        <f>C14+(9/0.017)*(C15*C50-C30*C51)</f>
        <v>0.009247022491761398</v>
      </c>
      <c r="D69">
        <f>D14+(9/0.017)*(D15*D50-D30*D51)</f>
        <v>-0.12139931441923348</v>
      </c>
      <c r="E69">
        <f>E14+(9/0.017)*(E15*E50-E30*E51)</f>
        <v>-0.14495560733397198</v>
      </c>
      <c r="F69">
        <f>F14+(9/0.017)*(F15*F50-F30*F51)</f>
        <v>0.016008115243985682</v>
      </c>
    </row>
    <row r="70" spans="1:6" ht="12.75">
      <c r="A70" t="s">
        <v>74</v>
      </c>
      <c r="B70">
        <f>B15+(10/0.017)*(B16*B50-B31*B51)</f>
        <v>-0.4517237224819037</v>
      </c>
      <c r="C70">
        <f>C15+(10/0.017)*(C16*C50-C31*C51)</f>
        <v>-0.1863375214320281</v>
      </c>
      <c r="D70">
        <f>D15+(10/0.017)*(D16*D50-D31*D51)</f>
        <v>-0.13057025954964838</v>
      </c>
      <c r="E70">
        <f>E15+(10/0.017)*(E16*E50-E31*E51)</f>
        <v>-0.19687532423881435</v>
      </c>
      <c r="F70">
        <f>F15+(10/0.017)*(F16*F50-F31*F51)</f>
        <v>-0.41415136514938994</v>
      </c>
    </row>
    <row r="71" spans="1:6" ht="12.75">
      <c r="A71" t="s">
        <v>75</v>
      </c>
      <c r="B71">
        <f>B16+(11/0.017)*(B17*B50-B32*B51)</f>
        <v>-0.0007191683859603067</v>
      </c>
      <c r="C71">
        <f>C16+(11/0.017)*(C17*C50-C32*C51)</f>
        <v>-0.030464905816940214</v>
      </c>
      <c r="D71">
        <f>D16+(11/0.017)*(D17*D50-D32*D51)</f>
        <v>0.011440194538980241</v>
      </c>
      <c r="E71">
        <f>E16+(11/0.017)*(E17*E50-E32*E51)</f>
        <v>0.02559113116857039</v>
      </c>
      <c r="F71">
        <f>F16+(11/0.017)*(F17*F50-F32*F51)</f>
        <v>-0.06476245960213874</v>
      </c>
    </row>
    <row r="72" spans="1:6" ht="12.75">
      <c r="A72" t="s">
        <v>76</v>
      </c>
      <c r="B72">
        <f>B17+(12/0.017)*(B18*B50-B33*B51)</f>
        <v>-0.033673374391430776</v>
      </c>
      <c r="C72">
        <f>C17+(12/0.017)*(C18*C50-C33*C51)</f>
        <v>-0.03142722349567938</v>
      </c>
      <c r="D72">
        <f>D17+(12/0.017)*(D18*D50-D33*D51)</f>
        <v>-0.012388655162307732</v>
      </c>
      <c r="E72">
        <f>E17+(12/0.017)*(E18*E50-E33*E51)</f>
        <v>-0.008308167856102873</v>
      </c>
      <c r="F72">
        <f>F17+(12/0.017)*(F18*F50-F33*F51)</f>
        <v>-0.009277270050430391</v>
      </c>
    </row>
    <row r="73" spans="1:6" ht="12.75">
      <c r="A73" t="s">
        <v>77</v>
      </c>
      <c r="B73">
        <f>B18+(13/0.017)*(B19*B50-B34*B51)</f>
        <v>0.028629494389670572</v>
      </c>
      <c r="C73">
        <f>C18+(13/0.017)*(C19*C50-C34*C51)</f>
        <v>0.024985384398363165</v>
      </c>
      <c r="D73">
        <f>D18+(13/0.017)*(D19*D50-D34*D51)</f>
        <v>0.02653654263566914</v>
      </c>
      <c r="E73">
        <f>E18+(13/0.017)*(E19*E50-E34*E51)</f>
        <v>0.016593159526705488</v>
      </c>
      <c r="F73">
        <f>F18+(13/0.017)*(F19*F50-F34*F51)</f>
        <v>0.010080224808596959</v>
      </c>
    </row>
    <row r="74" spans="1:6" ht="12.75">
      <c r="A74" t="s">
        <v>78</v>
      </c>
      <c r="B74">
        <f>B19+(14/0.017)*(B20*B50-B35*B51)</f>
        <v>-0.2051704295339319</v>
      </c>
      <c r="C74">
        <f>C19+(14/0.017)*(C20*C50-C35*C51)</f>
        <v>-0.19142125726004172</v>
      </c>
      <c r="D74">
        <f>D19+(14/0.017)*(D20*D50-D35*D51)</f>
        <v>-0.20673257245823412</v>
      </c>
      <c r="E74">
        <f>E19+(14/0.017)*(E20*E50-E35*E51)</f>
        <v>-0.19836040043306613</v>
      </c>
      <c r="F74">
        <f>F19+(14/0.017)*(F20*F50-F35*F51)</f>
        <v>-0.15015960424221897</v>
      </c>
    </row>
    <row r="75" spans="1:6" ht="12.75">
      <c r="A75" t="s">
        <v>79</v>
      </c>
      <c r="B75" s="49">
        <f>B20</f>
        <v>-0.0008895053</v>
      </c>
      <c r="C75" s="49">
        <f>C20</f>
        <v>0.004280565</v>
      </c>
      <c r="D75" s="49">
        <f>D20</f>
        <v>0.005167204</v>
      </c>
      <c r="E75" s="49">
        <f>E20</f>
        <v>0.001902349</v>
      </c>
      <c r="F75" s="49">
        <f>F20</f>
        <v>-0.001936768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118.24580260237235</v>
      </c>
      <c r="C82">
        <f>C22+(2/0.017)*(C8*C51+C23*C50)</f>
        <v>71.60805758608109</v>
      </c>
      <c r="D82">
        <f>D22+(2/0.017)*(D8*D51+D23*D50)</f>
        <v>-20.019577195018204</v>
      </c>
      <c r="E82">
        <f>E22+(2/0.017)*(E8*E51+E23*E50)</f>
        <v>-64.49447299305515</v>
      </c>
      <c r="F82">
        <f>F22+(2/0.017)*(F8*F51+F23*F50)</f>
        <v>-104.27781300879978</v>
      </c>
    </row>
    <row r="83" spans="1:6" ht="12.75">
      <c r="A83" t="s">
        <v>82</v>
      </c>
      <c r="B83">
        <f>B23+(3/0.017)*(B9*B51+B24*B50)</f>
        <v>-1.643222589048669</v>
      </c>
      <c r="C83">
        <f>C23+(3/0.017)*(C9*C51+C24*C50)</f>
        <v>-0.2412615603417848</v>
      </c>
      <c r="D83">
        <f>D23+(3/0.017)*(D9*D51+D24*D50)</f>
        <v>0.28851907681490035</v>
      </c>
      <c r="E83">
        <f>E23+(3/0.017)*(E9*E51+E24*E50)</f>
        <v>0.06312499307114333</v>
      </c>
      <c r="F83">
        <f>F23+(3/0.017)*(F9*F51+F24*F50)</f>
        <v>8.12427729817694</v>
      </c>
    </row>
    <row r="84" spans="1:6" ht="12.75">
      <c r="A84" t="s">
        <v>83</v>
      </c>
      <c r="B84">
        <f>B24+(4/0.017)*(B10*B51+B25*B50)</f>
        <v>0.09040131523122227</v>
      </c>
      <c r="C84">
        <f>C24+(4/0.017)*(C10*C51+C25*C50)</f>
        <v>3.6773579948584474</v>
      </c>
      <c r="D84">
        <f>D24+(4/0.017)*(D10*D51+D25*D50)</f>
        <v>3.2485379233599767</v>
      </c>
      <c r="E84">
        <f>E24+(4/0.017)*(E10*E51+E25*E50)</f>
        <v>-0.6395263254718461</v>
      </c>
      <c r="F84">
        <f>F24+(4/0.017)*(F10*F51+F25*F50)</f>
        <v>2.108137068164275</v>
      </c>
    </row>
    <row r="85" spans="1:6" ht="12.75">
      <c r="A85" t="s">
        <v>84</v>
      </c>
      <c r="B85">
        <f>B25+(5/0.017)*(B11*B51+B26*B50)</f>
        <v>-0.31408334560958323</v>
      </c>
      <c r="C85">
        <f>C25+(5/0.017)*(C11*C51+C26*C50)</f>
        <v>-0.09385334364755403</v>
      </c>
      <c r="D85">
        <f>D25+(5/0.017)*(D11*D51+D26*D50)</f>
        <v>-0.3239244216320965</v>
      </c>
      <c r="E85">
        <f>E25+(5/0.017)*(E11*E51+E26*E50)</f>
        <v>-0.2545257590943811</v>
      </c>
      <c r="F85">
        <f>F25+(5/0.017)*(F11*F51+F26*F50)</f>
        <v>-0.09538431959394326</v>
      </c>
    </row>
    <row r="86" spans="1:6" ht="12.75">
      <c r="A86" t="s">
        <v>85</v>
      </c>
      <c r="B86">
        <f>B26+(6/0.017)*(B12*B51+B27*B50)</f>
        <v>0.840176205589414</v>
      </c>
      <c r="C86">
        <f>C26+(6/0.017)*(C12*C51+C27*C50)</f>
        <v>-0.12225401640033141</v>
      </c>
      <c r="D86">
        <f>D26+(6/0.017)*(D12*D51+D27*D50)</f>
        <v>-0.23800494479046766</v>
      </c>
      <c r="E86">
        <f>E26+(6/0.017)*(E12*E51+E27*E50)</f>
        <v>-0.04341980688224022</v>
      </c>
      <c r="F86">
        <f>F26+(6/0.017)*(F12*F51+F27*F50)</f>
        <v>1.0582614761382299</v>
      </c>
    </row>
    <row r="87" spans="1:6" ht="12.75">
      <c r="A87" t="s">
        <v>86</v>
      </c>
      <c r="B87">
        <f>B27+(7/0.017)*(B13*B51+B28*B50)</f>
        <v>-0.48404593469287727</v>
      </c>
      <c r="C87">
        <f>C27+(7/0.017)*(C13*C51+C28*C50)</f>
        <v>-0.2729529105484164</v>
      </c>
      <c r="D87">
        <f>D27+(7/0.017)*(D13*D51+D28*D50)</f>
        <v>-0.013811255184339087</v>
      </c>
      <c r="E87">
        <f>E27+(7/0.017)*(E13*E51+E28*E50)</f>
        <v>0.050331919470602726</v>
      </c>
      <c r="F87">
        <f>F27+(7/0.017)*(F13*F51+F28*F50)</f>
        <v>0.23612476052093384</v>
      </c>
    </row>
    <row r="88" spans="1:6" ht="12.75">
      <c r="A88" t="s">
        <v>87</v>
      </c>
      <c r="B88">
        <f>B28+(8/0.017)*(B14*B51+B29*B50)</f>
        <v>-0.02033334731984699</v>
      </c>
      <c r="C88">
        <f>C28+(8/0.017)*(C14*C51+C29*C50)</f>
        <v>0.2937648150355808</v>
      </c>
      <c r="D88">
        <f>D28+(8/0.017)*(D14*D51+D29*D50)</f>
        <v>0.3020148308651825</v>
      </c>
      <c r="E88">
        <f>E28+(8/0.017)*(E14*E51+E29*E50)</f>
        <v>0.12367418797426694</v>
      </c>
      <c r="F88">
        <f>F28+(8/0.017)*(F14*F51+F29*F50)</f>
        <v>0.13965561674549867</v>
      </c>
    </row>
    <row r="89" spans="1:6" ht="12.75">
      <c r="A89" t="s">
        <v>88</v>
      </c>
      <c r="B89">
        <f>B29+(9/0.017)*(B15*B51+B30*B50)</f>
        <v>0.014753567140264694</v>
      </c>
      <c r="C89">
        <f>C29+(9/0.017)*(C15*C51+C30*C50)</f>
        <v>-0.08875707342398642</v>
      </c>
      <c r="D89">
        <f>D29+(9/0.017)*(D15*D51+D30*D50)</f>
        <v>-0.039407507706035634</v>
      </c>
      <c r="E89">
        <f>E29+(9/0.017)*(E15*E51+E30*E50)</f>
        <v>-0.0035532904436853417</v>
      </c>
      <c r="F89">
        <f>F29+(9/0.017)*(F15*F51+F30*F50)</f>
        <v>0.047742545823961036</v>
      </c>
    </row>
    <row r="90" spans="1:6" ht="12.75">
      <c r="A90" t="s">
        <v>89</v>
      </c>
      <c r="B90">
        <f>B30+(10/0.017)*(B16*B51+B31*B50)</f>
        <v>0.09258686209709295</v>
      </c>
      <c r="C90">
        <f>C30+(10/0.017)*(C16*C51+C31*C50)</f>
        <v>0.05819692111984347</v>
      </c>
      <c r="D90">
        <f>D30+(10/0.017)*(D16*D51+D31*D50)</f>
        <v>0.034123357083935615</v>
      </c>
      <c r="E90">
        <f>E30+(10/0.017)*(E16*E51+E31*E50)</f>
        <v>0.004637886607216606</v>
      </c>
      <c r="F90">
        <f>F30+(10/0.017)*(F16*F51+F31*F50)</f>
        <v>0.11508078610531013</v>
      </c>
    </row>
    <row r="91" spans="1:6" ht="12.75">
      <c r="A91" t="s">
        <v>90</v>
      </c>
      <c r="B91">
        <f>B31+(11/0.017)*(B17*B51+B32*B50)</f>
        <v>-0.031114533595678975</v>
      </c>
      <c r="C91">
        <f>C31+(11/0.017)*(C17*C51+C32*C50)</f>
        <v>-0.013797696920491253</v>
      </c>
      <c r="D91">
        <f>D31+(11/0.017)*(D17*D51+D32*D50)</f>
        <v>0.01865819239090818</v>
      </c>
      <c r="E91">
        <f>E31+(11/0.017)*(E17*E51+E32*E50)</f>
        <v>0.009795878843034397</v>
      </c>
      <c r="F91">
        <f>F31+(11/0.017)*(F17*F51+F32*F50)</f>
        <v>-0.012117209056899746</v>
      </c>
    </row>
    <row r="92" spans="1:6" ht="12.75">
      <c r="A92" t="s">
        <v>91</v>
      </c>
      <c r="B92">
        <f>B32+(12/0.017)*(B18*B51+B33*B50)</f>
        <v>0.018596500506145107</v>
      </c>
      <c r="C92">
        <f>C32+(12/0.017)*(C18*C51+C33*C50)</f>
        <v>0.03538474748870036</v>
      </c>
      <c r="D92">
        <f>D32+(12/0.017)*(D18*D51+D33*D50)</f>
        <v>0.040726163543193195</v>
      </c>
      <c r="E92">
        <f>E32+(12/0.017)*(E18*E51+E33*E50)</f>
        <v>0.020422324206016546</v>
      </c>
      <c r="F92">
        <f>F32+(12/0.017)*(F18*F51+F33*F50)</f>
        <v>0.02153884920051217</v>
      </c>
    </row>
    <row r="93" spans="1:6" ht="12.75">
      <c r="A93" t="s">
        <v>92</v>
      </c>
      <c r="B93">
        <f>B33+(13/0.017)*(B19*B51+B34*B50)</f>
        <v>0.06828520040211464</v>
      </c>
      <c r="C93">
        <f>C33+(13/0.017)*(C19*C51+C34*C50)</f>
        <v>0.061685013606732744</v>
      </c>
      <c r="D93">
        <f>D33+(13/0.017)*(D19*D51+D34*D50)</f>
        <v>0.08216967523836209</v>
      </c>
      <c r="E93">
        <f>E33+(13/0.017)*(E19*E51+E34*E50)</f>
        <v>0.07983209887337007</v>
      </c>
      <c r="F93">
        <f>F33+(13/0.017)*(F19*F51+F34*F50)</f>
        <v>0.05249186011744687</v>
      </c>
    </row>
    <row r="94" spans="1:6" ht="12.75">
      <c r="A94" t="s">
        <v>93</v>
      </c>
      <c r="B94">
        <f>B34+(14/0.017)*(B20*B51+B35*B50)</f>
        <v>-0.005067600266128061</v>
      </c>
      <c r="C94">
        <f>C34+(14/0.017)*(C20*C51+C35*C50)</f>
        <v>-0.008049808115731511</v>
      </c>
      <c r="D94">
        <f>D34+(14/0.017)*(D20*D51+D35*D50)</f>
        <v>0.0025106466951752113</v>
      </c>
      <c r="E94">
        <f>E34+(14/0.017)*(E20*E51+E35*E50)</f>
        <v>0.01160039688606126</v>
      </c>
      <c r="F94">
        <f>F34+(14/0.017)*(F20*F51+F35*F50)</f>
        <v>-0.025904863758402022</v>
      </c>
    </row>
    <row r="95" spans="1:6" ht="12.75">
      <c r="A95" t="s">
        <v>94</v>
      </c>
      <c r="B95" s="49">
        <f>B35</f>
        <v>-0.0005642706</v>
      </c>
      <c r="C95" s="49">
        <f>C35</f>
        <v>-1.458676E-06</v>
      </c>
      <c r="D95" s="49">
        <f>D35</f>
        <v>-0.007443412</v>
      </c>
      <c r="E95" s="49">
        <f>E35</f>
        <v>-0.003768557</v>
      </c>
      <c r="F95" s="49">
        <f>F35</f>
        <v>0.004062739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1.4994657399272535</v>
      </c>
      <c r="C103">
        <f>C63*10000/C62</f>
        <v>1.0087978335598242</v>
      </c>
      <c r="D103">
        <f>D63*10000/D62</f>
        <v>-0.628834198928632</v>
      </c>
      <c r="E103">
        <f>E63*10000/E62</f>
        <v>-0.2097348361588619</v>
      </c>
      <c r="F103">
        <f>F63*10000/F62</f>
        <v>-4.63672107057583</v>
      </c>
      <c r="G103">
        <f>AVERAGE(C103:E103)</f>
        <v>0.0567429328241101</v>
      </c>
      <c r="H103">
        <f>STDEV(C103:E103)</f>
        <v>0.8507158570754837</v>
      </c>
      <c r="I103">
        <f>(B103*B4+C103*C4+D103*D4+E103*E4+F103*F4)/SUM(B4:F4)</f>
        <v>-0.36115765238221526</v>
      </c>
      <c r="K103">
        <f>(LN(H103)+LN(H123))/2-LN(K114*K115^3)</f>
        <v>-4.621762799577619</v>
      </c>
    </row>
    <row r="104" spans="1:11" ht="12.75">
      <c r="A104" t="s">
        <v>68</v>
      </c>
      <c r="B104">
        <f>B64*10000/B62</f>
        <v>-0.15958980607511994</v>
      </c>
      <c r="C104">
        <f>C64*10000/C62</f>
        <v>0.8649756216012281</v>
      </c>
      <c r="D104">
        <f>D64*10000/D62</f>
        <v>0.11217371938630533</v>
      </c>
      <c r="E104">
        <f>E64*10000/E62</f>
        <v>-0.03483973322812373</v>
      </c>
      <c r="F104">
        <f>F64*10000/F62</f>
        <v>-1.041551138799865</v>
      </c>
      <c r="G104">
        <f>AVERAGE(C104:E104)</f>
        <v>0.3141032025864699</v>
      </c>
      <c r="H104">
        <f>STDEV(C104:E104)</f>
        <v>0.48269923900476813</v>
      </c>
      <c r="I104">
        <f>(B104*B4+C104*C4+D104*D4+E104*E4+F104*F4)/SUM(B4:F4)</f>
        <v>0.06457316751793299</v>
      </c>
      <c r="K104">
        <f>(LN(H104)+LN(H124))/2-LN(K114*K115^4)</f>
        <v>-3.2182360005977015</v>
      </c>
    </row>
    <row r="105" spans="1:11" ht="12.75">
      <c r="A105" t="s">
        <v>69</v>
      </c>
      <c r="B105">
        <f>B65*10000/B62</f>
        <v>0.2964225857732332</v>
      </c>
      <c r="C105">
        <f>C65*10000/C62</f>
        <v>-0.1701111819218194</v>
      </c>
      <c r="D105">
        <f>D65*10000/D62</f>
        <v>-0.06562457705968043</v>
      </c>
      <c r="E105">
        <f>E65*10000/E62</f>
        <v>0.004675027840361775</v>
      </c>
      <c r="F105">
        <f>F65*10000/F62</f>
        <v>0.014058204943105952</v>
      </c>
      <c r="G105">
        <f>AVERAGE(C105:E105)</f>
        <v>-0.07702024371371269</v>
      </c>
      <c r="H105">
        <f>STDEV(C105:E105)</f>
        <v>0.08794856846262288</v>
      </c>
      <c r="I105">
        <f>(B105*B4+C105*C4+D105*D4+E105*E4+F105*F4)/SUM(B4:F4)</f>
        <v>-0.010830225259316973</v>
      </c>
      <c r="K105">
        <f>(LN(H105)+LN(H125))/2-LN(K114*K115^5)</f>
        <v>-4.979900252209228</v>
      </c>
    </row>
    <row r="106" spans="1:11" ht="12.75">
      <c r="A106" t="s">
        <v>70</v>
      </c>
      <c r="B106">
        <f>B66*10000/B62</f>
        <v>2.218141043366609</v>
      </c>
      <c r="C106">
        <f>C66*10000/C62</f>
        <v>1.3008616576081353</v>
      </c>
      <c r="D106">
        <f>D66*10000/D62</f>
        <v>2.1210433887509903</v>
      </c>
      <c r="E106">
        <f>E66*10000/E62</f>
        <v>1.5072225869061806</v>
      </c>
      <c r="F106">
        <f>F66*10000/F62</f>
        <v>13.466352758754528</v>
      </c>
      <c r="G106">
        <f>AVERAGE(C106:E106)</f>
        <v>1.6430425444217687</v>
      </c>
      <c r="H106">
        <f>STDEV(C106:E106)</f>
        <v>0.42662608179736855</v>
      </c>
      <c r="I106">
        <f>(B106*B4+C106*C4+D106*D4+E106*E4+F106*F4)/SUM(B4:F4)</f>
        <v>3.304882862450117</v>
      </c>
      <c r="K106">
        <f>(LN(H106)+LN(H126))/2-LN(K114*K115^6)</f>
        <v>-3.6925699863151324</v>
      </c>
    </row>
    <row r="107" spans="1:11" ht="12.75">
      <c r="A107" t="s">
        <v>71</v>
      </c>
      <c r="B107">
        <f>B67*10000/B62</f>
        <v>-0.09477084342739757</v>
      </c>
      <c r="C107">
        <f>C67*10000/C62</f>
        <v>-0.15185347487665654</v>
      </c>
      <c r="D107">
        <f>D67*10000/D62</f>
        <v>-0.0686171509081731</v>
      </c>
      <c r="E107">
        <f>E67*10000/E62</f>
        <v>0.0026758781197363645</v>
      </c>
      <c r="F107">
        <f>F67*10000/F62</f>
        <v>-0.45253493466362743</v>
      </c>
      <c r="G107">
        <f>AVERAGE(C107:E107)</f>
        <v>-0.07259824922169776</v>
      </c>
      <c r="H107">
        <f>STDEV(C107:E107)</f>
        <v>0.07734156122168348</v>
      </c>
      <c r="I107">
        <f>(B107*B4+C107*C4+D107*D4+E107*E4+F107*F4)/SUM(B4:F4)</f>
        <v>-0.12653614011610356</v>
      </c>
      <c r="K107">
        <f>(LN(H107)+LN(H127))/2-LN(K114*K115^7)</f>
        <v>-3.675628634981677</v>
      </c>
    </row>
    <row r="108" spans="1:9" ht="12.75">
      <c r="A108" t="s">
        <v>72</v>
      </c>
      <c r="B108">
        <f>B68*10000/B62</f>
        <v>-0.11953240759357309</v>
      </c>
      <c r="C108">
        <f>C68*10000/C62</f>
        <v>0.06801147945776702</v>
      </c>
      <c r="D108">
        <f>D68*10000/D62</f>
        <v>-0.17980395883348627</v>
      </c>
      <c r="E108">
        <f>E68*10000/E62</f>
        <v>-0.21572558803217937</v>
      </c>
      <c r="F108">
        <f>F68*10000/F62</f>
        <v>-0.25922376684111614</v>
      </c>
      <c r="G108">
        <f>AVERAGE(C108:E108)</f>
        <v>-0.10917268913596621</v>
      </c>
      <c r="H108">
        <f>STDEV(C108:E108)</f>
        <v>0.15449356964372807</v>
      </c>
      <c r="I108">
        <f>(B108*B4+C108*C4+D108*D4+E108*E4+F108*F4)/SUM(B4:F4)</f>
        <v>-0.13070204444621988</v>
      </c>
    </row>
    <row r="109" spans="1:9" ht="12.75">
      <c r="A109" t="s">
        <v>73</v>
      </c>
      <c r="B109">
        <f>B69*10000/B62</f>
        <v>-0.028189170326609492</v>
      </c>
      <c r="C109">
        <f>C69*10000/C62</f>
        <v>0.009247025562970574</v>
      </c>
      <c r="D109">
        <f>D69*10000/D62</f>
        <v>-0.12139936540709985</v>
      </c>
      <c r="E109">
        <f>E69*10000/E62</f>
        <v>-0.14495551852627478</v>
      </c>
      <c r="F109">
        <f>F69*10000/F62</f>
        <v>0.01600839560582677</v>
      </c>
      <c r="G109">
        <f>AVERAGE(C109:E109)</f>
        <v>-0.08570261945680135</v>
      </c>
      <c r="H109">
        <f>STDEV(C109:E109)</f>
        <v>0.08306804081281216</v>
      </c>
      <c r="I109">
        <f>(B109*B4+C109*C4+D109*D4+E109*E4+F109*F4)/SUM(B4:F4)</f>
        <v>-0.06379866439080667</v>
      </c>
    </row>
    <row r="110" spans="1:11" ht="12.75">
      <c r="A110" t="s">
        <v>74</v>
      </c>
      <c r="B110">
        <f>B70*10000/B62</f>
        <v>-0.4517219804457557</v>
      </c>
      <c r="C110">
        <f>C70*10000/C62</f>
        <v>-0.18633758332022038</v>
      </c>
      <c r="D110">
        <f>D70*10000/D62</f>
        <v>-0.13057031438932337</v>
      </c>
      <c r="E110">
        <f>E70*10000/E62</f>
        <v>-0.1968752036222718</v>
      </c>
      <c r="F110">
        <f>F70*10000/F62</f>
        <v>-0.4141586184854293</v>
      </c>
      <c r="G110">
        <f>AVERAGE(C110:E110)</f>
        <v>-0.17126103377727184</v>
      </c>
      <c r="H110">
        <f>STDEV(C110:E110)</f>
        <v>0.03563090433372599</v>
      </c>
      <c r="I110">
        <f>(B110*B4+C110*C4+D110*D4+E110*E4+F110*F4)/SUM(B4:F4)</f>
        <v>-0.24427285688801842</v>
      </c>
      <c r="K110">
        <f>EXP(AVERAGE(K103:K107))</f>
        <v>0.017639412486073786</v>
      </c>
    </row>
    <row r="111" spans="1:9" ht="12.75">
      <c r="A111" t="s">
        <v>75</v>
      </c>
      <c r="B111">
        <f>B71*10000/B62</f>
        <v>-0.0007191656125453576</v>
      </c>
      <c r="C111">
        <f>C71*10000/C62</f>
        <v>-0.03046491593523487</v>
      </c>
      <c r="D111">
        <f>D71*10000/D62</f>
        <v>0.011440199343876491</v>
      </c>
      <c r="E111">
        <f>E71*10000/E62</f>
        <v>0.025591115490050123</v>
      </c>
      <c r="F111">
        <f>F71*10000/F62</f>
        <v>-0.06476359383450342</v>
      </c>
      <c r="G111">
        <f>AVERAGE(C111:E111)</f>
        <v>0.002188799632897248</v>
      </c>
      <c r="H111">
        <f>STDEV(C111:E111)</f>
        <v>0.029150659722335014</v>
      </c>
      <c r="I111">
        <f>(B111*B4+C111*C4+D111*D4+E111*E4+F111*F4)/SUM(B4:F4)</f>
        <v>-0.007172099757377727</v>
      </c>
    </row>
    <row r="112" spans="1:9" ht="12.75">
      <c r="A112" t="s">
        <v>76</v>
      </c>
      <c r="B112">
        <f>B72*10000/B62</f>
        <v>-0.033673244532774926</v>
      </c>
      <c r="C112">
        <f>C72*10000/C62</f>
        <v>-0.03142723393358814</v>
      </c>
      <c r="D112">
        <f>D72*10000/D62</f>
        <v>-0.012388660365558647</v>
      </c>
      <c r="E112">
        <f>E72*10000/E62</f>
        <v>-0.008308162766066904</v>
      </c>
      <c r="F112">
        <f>F72*10000/F62</f>
        <v>-0.009277432530052254</v>
      </c>
      <c r="G112">
        <f>AVERAGE(C112:E112)</f>
        <v>-0.017374685688404567</v>
      </c>
      <c r="H112">
        <f>STDEV(C112:E112)</f>
        <v>0.012339700130160114</v>
      </c>
      <c r="I112">
        <f>(B112*B4+C112*C4+D112*D4+E112*E4+F112*F4)/SUM(B4:F4)</f>
        <v>-0.01865192891950396</v>
      </c>
    </row>
    <row r="113" spans="1:9" ht="12.75">
      <c r="A113" t="s">
        <v>77</v>
      </c>
      <c r="B113">
        <f>B73*10000/B62</f>
        <v>0.02862938398233165</v>
      </c>
      <c r="C113">
        <f>C73*10000/C62</f>
        <v>0.024985392696746985</v>
      </c>
      <c r="D113">
        <f>D73*10000/D62</f>
        <v>0.026536553781050777</v>
      </c>
      <c r="E113">
        <f>E73*10000/E62</f>
        <v>0.016593149360832546</v>
      </c>
      <c r="F113">
        <f>F73*10000/F62</f>
        <v>0.010080401350953309</v>
      </c>
      <c r="G113">
        <f>AVERAGE(C113:E113)</f>
        <v>0.0227050319462101</v>
      </c>
      <c r="H113">
        <f>STDEV(C113:E113)</f>
        <v>0.005349566031973613</v>
      </c>
      <c r="I113">
        <f>(B113*B4+C113*C4+D113*D4+E113*E4+F113*F4)/SUM(B4:F4)</f>
        <v>0.02187626427945776</v>
      </c>
    </row>
    <row r="114" spans="1:11" ht="12.75">
      <c r="A114" t="s">
        <v>78</v>
      </c>
      <c r="B114">
        <f>B74*10000/B62</f>
        <v>-0.2051696383106975</v>
      </c>
      <c r="C114">
        <f>C74*10000/C62</f>
        <v>-0.19142132083669272</v>
      </c>
      <c r="D114">
        <f>D74*10000/D62</f>
        <v>-0.20673265928617734</v>
      </c>
      <c r="E114">
        <f>E74*10000/E62</f>
        <v>-0.19836027890668506</v>
      </c>
      <c r="F114">
        <f>F74*10000/F62</f>
        <v>-0.15016223409729312</v>
      </c>
      <c r="G114">
        <f>AVERAGE(C114:E114)</f>
        <v>-0.19883808634318503</v>
      </c>
      <c r="H114">
        <f>STDEV(C114:E114)</f>
        <v>0.007666843955530039</v>
      </c>
      <c r="I114">
        <f>(B114*B4+C114*C4+D114*D4+E114*E4+F114*F4)/SUM(B4:F4)</f>
        <v>-0.19325436045912284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-0.0008895018696944628</v>
      </c>
      <c r="C115">
        <f>C75*10000/C62</f>
        <v>0.004280566421702015</v>
      </c>
      <c r="D115">
        <f>D75*10000/D62</f>
        <v>0.005167206170232248</v>
      </c>
      <c r="E115">
        <f>E75*10000/E62</f>
        <v>0.0019023478345174287</v>
      </c>
      <c r="F115">
        <f>F75*10000/F62</f>
        <v>-0.0019368019200358042</v>
      </c>
      <c r="G115">
        <f>AVERAGE(C115:E115)</f>
        <v>0.003783373475483897</v>
      </c>
      <c r="H115">
        <f>STDEV(C115:E115)</f>
        <v>0.0016882611194357425</v>
      </c>
      <c r="I115">
        <f>(B115*B4+C115*C4+D115*D4+E115*E4+F115*F4)/SUM(B4:F4)</f>
        <v>0.0023434455729065135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118.24534659695968</v>
      </c>
      <c r="C122">
        <f>C82*10000/C62</f>
        <v>71.60808136923116</v>
      </c>
      <c r="D122">
        <f>D82*10000/D62</f>
        <v>-20.019585603266073</v>
      </c>
      <c r="E122">
        <f>E82*10000/E62</f>
        <v>-64.49443348022957</v>
      </c>
      <c r="F122">
        <f>F82*10000/F62</f>
        <v>-104.27963930247608</v>
      </c>
      <c r="G122">
        <f>AVERAGE(C122:E122)</f>
        <v>-4.301979238088163</v>
      </c>
      <c r="H122">
        <f>STDEV(C122:E122)</f>
        <v>69.39925071263328</v>
      </c>
      <c r="I122">
        <f>(B122*B4+C122*C4+D122*D4+E122*E4+F122*F4)/SUM(B4:F4)</f>
        <v>0.08005093161475055</v>
      </c>
    </row>
    <row r="123" spans="1:9" ht="12.75">
      <c r="A123" t="s">
        <v>82</v>
      </c>
      <c r="B123">
        <f>B83*10000/B62</f>
        <v>-1.643216252093121</v>
      </c>
      <c r="C123">
        <f>C83*10000/C62</f>
        <v>-0.24126164047187193</v>
      </c>
      <c r="D123">
        <f>D83*10000/D62</f>
        <v>0.28851919799327935</v>
      </c>
      <c r="E123">
        <f>E83*10000/E62</f>
        <v>0.06312495439733572</v>
      </c>
      <c r="F123">
        <f>F83*10000/F62</f>
        <v>8.12441958459268</v>
      </c>
      <c r="G123">
        <f>AVERAGE(C123:E123)</f>
        <v>0.03679417063958105</v>
      </c>
      <c r="H123">
        <f>STDEV(C123:E123)</f>
        <v>0.26587011270765826</v>
      </c>
      <c r="I123">
        <f>(B123*B4+C123*C4+D123*D4+E123*E4+F123*F4)/SUM(B4:F4)</f>
        <v>0.8735850943321368</v>
      </c>
    </row>
    <row r="124" spans="1:9" ht="12.75">
      <c r="A124" t="s">
        <v>83</v>
      </c>
      <c r="B124">
        <f>B84*10000/B62</f>
        <v>0.09040096660583219</v>
      </c>
      <c r="C124">
        <f>C84*10000/C62</f>
        <v>3.677359216217607</v>
      </c>
      <c r="D124">
        <f>D84*10000/D62</f>
        <v>3.248539287750034</v>
      </c>
      <c r="E124">
        <f>E84*10000/E62</f>
        <v>-0.6395259336631999</v>
      </c>
      <c r="F124">
        <f>F84*10000/F62</f>
        <v>2.1081739895120215</v>
      </c>
      <c r="G124">
        <f>AVERAGE(C124:E124)</f>
        <v>2.095457523434814</v>
      </c>
      <c r="H124">
        <f>STDEV(C124:E124)</f>
        <v>2.378249885044165</v>
      </c>
      <c r="I124">
        <f>(B124*B4+C124*C4+D124*D4+E124*E4+F124*F4)/SUM(B4:F4)</f>
        <v>1.8069893010531197</v>
      </c>
    </row>
    <row r="125" spans="1:9" ht="12.75">
      <c r="A125" t="s">
        <v>84</v>
      </c>
      <c r="B125">
        <f>B85*10000/B62</f>
        <v>-0.3140821343724613</v>
      </c>
      <c r="C125">
        <f>C85*10000/C62</f>
        <v>-0.09385337481902035</v>
      </c>
      <c r="D125">
        <f>D85*10000/D62</f>
        <v>-0.32392455768076533</v>
      </c>
      <c r="E125">
        <f>E85*10000/E62</f>
        <v>-0.25452560315804335</v>
      </c>
      <c r="F125">
        <f>F85*10000/F62</f>
        <v>-0.09538599012935886</v>
      </c>
      <c r="G125">
        <f>AVERAGE(C125:E125)</f>
        <v>-0.2241011785526097</v>
      </c>
      <c r="H125">
        <f>STDEV(C125:E125)</f>
        <v>0.1180144970132034</v>
      </c>
      <c r="I125">
        <f>(B125*B4+C125*C4+D125*D4+E125*E4+F125*F4)/SUM(B4:F4)</f>
        <v>-0.21992701005733928</v>
      </c>
    </row>
    <row r="126" spans="1:9" ht="12.75">
      <c r="A126" t="s">
        <v>85</v>
      </c>
      <c r="B126">
        <f>B86*10000/B62</f>
        <v>0.8401729655175559</v>
      </c>
      <c r="C126">
        <f>C86*10000/C62</f>
        <v>-0.12225405700449966</v>
      </c>
      <c r="D126">
        <f>D86*10000/D62</f>
        <v>-0.238005044752847</v>
      </c>
      <c r="E126">
        <f>E86*10000/E62</f>
        <v>-0.04341978028090252</v>
      </c>
      <c r="F126">
        <f>F86*10000/F62</f>
        <v>1.0582800102461667</v>
      </c>
      <c r="G126">
        <f>AVERAGE(C126:E126)</f>
        <v>-0.13455962734608307</v>
      </c>
      <c r="H126">
        <f>STDEV(C126:E126)</f>
        <v>0.09787454512526678</v>
      </c>
      <c r="I126">
        <f>(B126*B4+C126*C4+D126*D4+E126*E4+F126*F4)/SUM(B4:F4)</f>
        <v>0.16574129616990746</v>
      </c>
    </row>
    <row r="127" spans="1:9" ht="12.75">
      <c r="A127" t="s">
        <v>86</v>
      </c>
      <c r="B127">
        <f>B87*10000/B62</f>
        <v>-0.4840440680087216</v>
      </c>
      <c r="C127">
        <f>C87*10000/C62</f>
        <v>-0.2729530012041366</v>
      </c>
      <c r="D127">
        <f>D87*10000/D62</f>
        <v>-0.01381126098508382</v>
      </c>
      <c r="E127">
        <f>E87*10000/E62</f>
        <v>0.050331888634528525</v>
      </c>
      <c r="F127">
        <f>F87*10000/F62</f>
        <v>0.2361288959467211</v>
      </c>
      <c r="G127">
        <f>AVERAGE(C127:E127)</f>
        <v>-0.07881079118489731</v>
      </c>
      <c r="H127">
        <f>STDEV(C127:E127)</f>
        <v>0.17116361819658643</v>
      </c>
      <c r="I127">
        <f>(B127*B4+C127*C4+D127*D4+E127*E4+F127*F4)/SUM(B4:F4)</f>
        <v>-0.09539302958909905</v>
      </c>
    </row>
    <row r="128" spans="1:9" ht="12.75">
      <c r="A128" t="s">
        <v>87</v>
      </c>
      <c r="B128">
        <f>B88*10000/B62</f>
        <v>-0.020333268905930967</v>
      </c>
      <c r="C128">
        <f>C88*10000/C62</f>
        <v>0.2937649126035489</v>
      </c>
      <c r="D128">
        <f>D88*10000/D62</f>
        <v>0.3020149577117954</v>
      </c>
      <c r="E128">
        <f>E88*10000/E62</f>
        <v>0.12367411220472592</v>
      </c>
      <c r="F128">
        <f>F88*10000/F62</f>
        <v>0.1396580626365503</v>
      </c>
      <c r="G128">
        <f>AVERAGE(C128:E128)</f>
        <v>0.23981799417335672</v>
      </c>
      <c r="H128">
        <f>STDEV(C128:E128)</f>
        <v>0.10066810219791308</v>
      </c>
      <c r="I128">
        <f>(B128*B4+C128*C4+D128*D4+E128*E4+F128*F4)/SUM(B4:F4)</f>
        <v>0.1888017417568851</v>
      </c>
    </row>
    <row r="129" spans="1:9" ht="12.75">
      <c r="A129" t="s">
        <v>88</v>
      </c>
      <c r="B129">
        <f>B89*10000/B62</f>
        <v>0.014753510244321465</v>
      </c>
      <c r="C129">
        <f>C89*10000/C62</f>
        <v>-0.08875710290283095</v>
      </c>
      <c r="D129">
        <f>D89*10000/D62</f>
        <v>-0.039407524257238966</v>
      </c>
      <c r="E129">
        <f>E89*10000/E62</f>
        <v>-0.003553288266746156</v>
      </c>
      <c r="F129">
        <f>F89*10000/F62</f>
        <v>0.047743381974116206</v>
      </c>
      <c r="G129">
        <f>AVERAGE(C129:E129)</f>
        <v>-0.0439059718089387</v>
      </c>
      <c r="H129">
        <f>STDEV(C129:E129)</f>
        <v>0.04277966257366482</v>
      </c>
      <c r="I129">
        <f>(B129*B4+C129*C4+D129*D4+E129*E4+F129*F4)/SUM(B4:F4)</f>
        <v>-0.02318223374436334</v>
      </c>
    </row>
    <row r="130" spans="1:9" ht="12.75">
      <c r="A130" t="s">
        <v>89</v>
      </c>
      <c r="B130">
        <f>B90*10000/B62</f>
        <v>0.09258650504331743</v>
      </c>
      <c r="C130">
        <f>C90*10000/C62</f>
        <v>0.058196940448759164</v>
      </c>
      <c r="D130">
        <f>D90*10000/D62</f>
        <v>0.034123371415788965</v>
      </c>
      <c r="E130">
        <f>E90*10000/E62</f>
        <v>0.00463788376579476</v>
      </c>
      <c r="F130">
        <f>F90*10000/F62</f>
        <v>0.11508280159936263</v>
      </c>
      <c r="G130">
        <f>AVERAGE(C130:E130)</f>
        <v>0.032319398543447626</v>
      </c>
      <c r="H130">
        <f>STDEV(C130:E130)</f>
        <v>0.026825060611028566</v>
      </c>
      <c r="I130">
        <f>(B130*B4+C130*C4+D130*D4+E130*E4+F130*F4)/SUM(B4:F4)</f>
        <v>0.05208943596108688</v>
      </c>
    </row>
    <row r="131" spans="1:9" ht="12.75">
      <c r="A131" t="s">
        <v>90</v>
      </c>
      <c r="B131">
        <f>B91*10000/B62</f>
        <v>-0.031114413604986534</v>
      </c>
      <c r="C131">
        <f>C91*10000/C62</f>
        <v>-0.01379770150311376</v>
      </c>
      <c r="D131">
        <f>D91*10000/D62</f>
        <v>0.018658200227372704</v>
      </c>
      <c r="E131">
        <f>E91*10000/E62</f>
        <v>0.00979587284154568</v>
      </c>
      <c r="F131">
        <f>F91*10000/F62</f>
        <v>-0.01211742127445242</v>
      </c>
      <c r="G131">
        <f>AVERAGE(C131:E131)</f>
        <v>0.004885457188601541</v>
      </c>
      <c r="H131">
        <f>STDEV(C131:E131)</f>
        <v>0.016775891204292476</v>
      </c>
      <c r="I131">
        <f>(B131*B4+C131*C4+D131*D4+E131*E4+F131*F4)/SUM(B4:F4)</f>
        <v>-0.002594147391238889</v>
      </c>
    </row>
    <row r="132" spans="1:9" ht="12.75">
      <c r="A132" t="s">
        <v>91</v>
      </c>
      <c r="B132">
        <f>B92*10000/B62</f>
        <v>0.01859642879023891</v>
      </c>
      <c r="C132">
        <f>C92*10000/C62</f>
        <v>0.03538475924101969</v>
      </c>
      <c r="D132">
        <f>D92*10000/D62</f>
        <v>0.040726180648233655</v>
      </c>
      <c r="E132">
        <f>E92*10000/E62</f>
        <v>0.02042231169418884</v>
      </c>
      <c r="F132">
        <f>F92*10000/F62</f>
        <v>0.02153922642614584</v>
      </c>
      <c r="G132">
        <f>AVERAGE(C132:E132)</f>
        <v>0.03217775052781407</v>
      </c>
      <c r="H132">
        <f>STDEV(C132:E132)</f>
        <v>0.010524991795278913</v>
      </c>
      <c r="I132">
        <f>(B132*B4+C132*C4+D132*D4+E132*E4+F132*F4)/SUM(B4:F4)</f>
        <v>0.02879178134614516</v>
      </c>
    </row>
    <row r="133" spans="1:9" ht="12.75">
      <c r="A133" t="s">
        <v>92</v>
      </c>
      <c r="B133">
        <f>B93*10000/B62</f>
        <v>0.06828493706573988</v>
      </c>
      <c r="C133">
        <f>C93*10000/C62</f>
        <v>0.06168503409414693</v>
      </c>
      <c r="D133">
        <f>D93*10000/D62</f>
        <v>0.08216970974973015</v>
      </c>
      <c r="E133">
        <f>E93*10000/E62</f>
        <v>0.07983204996387984</v>
      </c>
      <c r="F133">
        <f>F93*10000/F62</f>
        <v>0.05249277944582002</v>
      </c>
      <c r="G133">
        <f>AVERAGE(C133:E133)</f>
        <v>0.07456226460258564</v>
      </c>
      <c r="H133">
        <f>STDEV(C133:E133)</f>
        <v>0.011213093350819617</v>
      </c>
      <c r="I133">
        <f>(B133*B4+C133*C4+D133*D4+E133*E4+F133*F4)/SUM(B4:F4)</f>
        <v>0.07070682136108898</v>
      </c>
    </row>
    <row r="134" spans="1:9" ht="12.75">
      <c r="A134" t="s">
        <v>93</v>
      </c>
      <c r="B134">
        <f>B94*10000/B62</f>
        <v>-0.0050675807233358456</v>
      </c>
      <c r="C134">
        <f>C94*10000/C62</f>
        <v>-0.008049810789310448</v>
      </c>
      <c r="D134">
        <f>D94*10000/D62</f>
        <v>0.0025106477496500148</v>
      </c>
      <c r="E134">
        <f>E94*10000/E62</f>
        <v>0.011600389779026542</v>
      </c>
      <c r="F134">
        <f>F94*10000/F62</f>
        <v>-0.025905317449244805</v>
      </c>
      <c r="G134">
        <f>AVERAGE(C134:E134)</f>
        <v>0.0020204089131220363</v>
      </c>
      <c r="H134">
        <f>STDEV(C134:E134)</f>
        <v>0.009834268970370805</v>
      </c>
      <c r="I134">
        <f>(B134*B4+C134*C4+D134*D4+E134*E4+F134*F4)/SUM(B4:F4)</f>
        <v>-0.0027337985610736463</v>
      </c>
    </row>
    <row r="135" spans="1:9" ht="12.75">
      <c r="A135" t="s">
        <v>94</v>
      </c>
      <c r="B135">
        <f>B95*10000/B62</f>
        <v>-0.0005642684239358848</v>
      </c>
      <c r="C135">
        <f>C95*10000/C62</f>
        <v>-1.4586764844693652E-06</v>
      </c>
      <c r="D135">
        <f>D95*10000/D62</f>
        <v>-0.007443415126242501</v>
      </c>
      <c r="E135">
        <f>E95*10000/E62</f>
        <v>-0.003768554691176802</v>
      </c>
      <c r="F135">
        <f>F95*10000/F62</f>
        <v>0.004062810153722255</v>
      </c>
      <c r="G135">
        <f>AVERAGE(C135:E135)</f>
        <v>-0.003737809497967924</v>
      </c>
      <c r="H135">
        <f>STDEV(C135:E135)</f>
        <v>0.0037210734876111863</v>
      </c>
      <c r="I135">
        <f>(B135*B4+C135*C4+D135*D4+E135*E4+F135*F4)/SUM(B4:F4)</f>
        <v>-0.0022368728992721307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2005-10-21T06:09:11Z</cp:lastPrinted>
  <dcterms:created xsi:type="dcterms:W3CDTF">2005-10-21T06:09:11Z</dcterms:created>
  <dcterms:modified xsi:type="dcterms:W3CDTF">2005-10-21T07:42:04Z</dcterms:modified>
  <cp:category/>
  <cp:version/>
  <cp:contentType/>
  <cp:contentStatus/>
</cp:coreProperties>
</file>