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<sst xmlns="http://schemas.openxmlformats.org/spreadsheetml/2006/main" count="204" uniqueCount="98">
  <si>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21/10/2005       09:04:47</t>
  </si>
  <si>
    <t>LISSNER</t>
  </si>
  <si>
    <t>HCMQAP712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</si>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</sst>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727166"/>
        <c:axId val="22782447"/>
      </c:lineChart>
      <c:catAx>
        <c:axId val="54727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82447"/>
        <c:crosses val="autoZero"/>
        <c:auto val="1"/>
        <c:lblOffset val="100"/>
        <c:noMultiLvlLbl val="0"/>
      </c:catAx>
      <c:valAx>
        <c:axId val="22782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271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-0.003753</v>
      </c>
      <c r="D4" s="12">
        <v>-0.003752</v>
      </c>
      <c r="E4" s="12">
        <v>-0.003753</v>
      </c>
      <c r="F4" s="24">
        <v>-0.002078</v>
      </c>
      <c r="G4" s="34">
        <v>-0.011695</v>
      </c>
    </row>
    <row r="5" spans="1:7" ht="12.75" thickBot="1">
      <c r="A5" s="44" t="s">
        <v>13</v>
      </c>
      <c r="B5" s="45">
        <v>5.45032</v>
      </c>
      <c r="C5" s="46">
        <v>2.433293</v>
      </c>
      <c r="D5" s="46">
        <v>-0.256315</v>
      </c>
      <c r="E5" s="46">
        <v>-2.879323</v>
      </c>
      <c r="F5" s="47">
        <v>-4.669091</v>
      </c>
      <c r="G5" s="48">
        <v>6.164569</v>
      </c>
    </row>
    <row r="6" spans="1:7" ht="12.75" thickTop="1">
      <c r="A6" s="6" t="s">
        <v>14</v>
      </c>
      <c r="B6" s="39">
        <v>52.49079</v>
      </c>
      <c r="C6" s="40">
        <v>-112.3478</v>
      </c>
      <c r="D6" s="40">
        <v>78.32002</v>
      </c>
      <c r="E6" s="40">
        <v>-54.27805</v>
      </c>
      <c r="F6" s="41">
        <v>102.4335</v>
      </c>
      <c r="G6" s="42">
        <v>0.001087574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-0.3135281</v>
      </c>
      <c r="C8" s="13">
        <v>0.1453846</v>
      </c>
      <c r="D8" s="13">
        <v>-0.9964966</v>
      </c>
      <c r="E8" s="13">
        <v>-1.944296</v>
      </c>
      <c r="F8" s="25">
        <v>-4.480041</v>
      </c>
      <c r="G8" s="35">
        <v>-1.315074</v>
      </c>
    </row>
    <row r="9" spans="1:7" ht="12">
      <c r="A9" s="20" t="s">
        <v>17</v>
      </c>
      <c r="B9" s="29">
        <v>-1.085788</v>
      </c>
      <c r="C9" s="13">
        <v>0.6864363</v>
      </c>
      <c r="D9" s="13">
        <v>0.2998482</v>
      </c>
      <c r="E9" s="13">
        <v>0.3932991</v>
      </c>
      <c r="F9" s="25">
        <v>-1.452773</v>
      </c>
      <c r="G9" s="35">
        <v>-0.01894183</v>
      </c>
    </row>
    <row r="10" spans="1:7" ht="12">
      <c r="A10" s="20" t="s">
        <v>18</v>
      </c>
      <c r="B10" s="29">
        <v>0.6781856</v>
      </c>
      <c r="C10" s="13">
        <v>0.5113358</v>
      </c>
      <c r="D10" s="13">
        <v>0.5960302</v>
      </c>
      <c r="E10" s="13">
        <v>1.309442</v>
      </c>
      <c r="F10" s="25">
        <v>-0.4064108</v>
      </c>
      <c r="G10" s="35">
        <v>0.6256432</v>
      </c>
    </row>
    <row r="11" spans="1:7" ht="12">
      <c r="A11" s="21" t="s">
        <v>19</v>
      </c>
      <c r="B11" s="31">
        <v>2.733678</v>
      </c>
      <c r="C11" s="15">
        <v>2.217492</v>
      </c>
      <c r="D11" s="15">
        <v>2.454176</v>
      </c>
      <c r="E11" s="15">
        <v>1.605101</v>
      </c>
      <c r="F11" s="27">
        <v>13.57664</v>
      </c>
      <c r="G11" s="37">
        <v>3.715554</v>
      </c>
    </row>
    <row r="12" spans="1:7" ht="12">
      <c r="A12" s="20" t="s">
        <v>20</v>
      </c>
      <c r="B12" s="29">
        <v>0.2856998</v>
      </c>
      <c r="C12" s="13">
        <v>0.04346337</v>
      </c>
      <c r="D12" s="13">
        <v>-0.04603524</v>
      </c>
      <c r="E12" s="13">
        <v>0.1938211</v>
      </c>
      <c r="F12" s="25">
        <v>-0.6490735</v>
      </c>
      <c r="G12" s="35">
        <v>0.0009230658</v>
      </c>
    </row>
    <row r="13" spans="1:7" ht="12">
      <c r="A13" s="20" t="s">
        <v>21</v>
      </c>
      <c r="B13" s="29">
        <v>-0.04082061</v>
      </c>
      <c r="C13" s="13">
        <v>0.1336638</v>
      </c>
      <c r="D13" s="13">
        <v>0.1205007</v>
      </c>
      <c r="E13" s="13">
        <v>0.123234</v>
      </c>
      <c r="F13" s="25">
        <v>-0.1570168</v>
      </c>
      <c r="G13" s="35">
        <v>0.06397047</v>
      </c>
    </row>
    <row r="14" spans="1:7" ht="12">
      <c r="A14" s="20" t="s">
        <v>22</v>
      </c>
      <c r="B14" s="29">
        <v>-0.009059206</v>
      </c>
      <c r="C14" s="13">
        <v>-0.003945782</v>
      </c>
      <c r="D14" s="13">
        <v>-0.05332928</v>
      </c>
      <c r="E14" s="13">
        <v>0.0483078</v>
      </c>
      <c r="F14" s="25">
        <v>-0.1171736</v>
      </c>
      <c r="G14" s="35">
        <v>-0.01908315</v>
      </c>
    </row>
    <row r="15" spans="1:7" ht="12">
      <c r="A15" s="21" t="s">
        <v>23</v>
      </c>
      <c r="B15" s="31">
        <v>-0.3540391</v>
      </c>
      <c r="C15" s="15">
        <v>-0.1120059</v>
      </c>
      <c r="D15" s="15">
        <v>-0.08708298</v>
      </c>
      <c r="E15" s="15">
        <v>-0.1615278</v>
      </c>
      <c r="F15" s="27">
        <v>-0.3238313</v>
      </c>
      <c r="G15" s="37">
        <v>-0.1812217</v>
      </c>
    </row>
    <row r="16" spans="1:7" ht="12">
      <c r="A16" s="20" t="s">
        <v>24</v>
      </c>
      <c r="B16" s="29">
        <v>0.01449033</v>
      </c>
      <c r="C16" s="13">
        <v>0.01812716</v>
      </c>
      <c r="D16" s="13">
        <v>0.02438086</v>
      </c>
      <c r="E16" s="13">
        <v>0.0588644</v>
      </c>
      <c r="F16" s="25">
        <v>-0.006119422</v>
      </c>
      <c r="G16" s="35">
        <v>0.02567697</v>
      </c>
    </row>
    <row r="17" spans="1:7" ht="12">
      <c r="A17" s="20" t="s">
        <v>25</v>
      </c>
      <c r="B17" s="29">
        <v>-0.01283092</v>
      </c>
      <c r="C17" s="13">
        <v>-0.02825925</v>
      </c>
      <c r="D17" s="13">
        <v>-0.02286406</v>
      </c>
      <c r="E17" s="13">
        <v>-0.01106051</v>
      </c>
      <c r="F17" s="25">
        <v>-0.01895465</v>
      </c>
      <c r="G17" s="35">
        <v>-0.0193479</v>
      </c>
    </row>
    <row r="18" spans="1:7" ht="12">
      <c r="A18" s="20" t="s">
        <v>26</v>
      </c>
      <c r="B18" s="29">
        <v>-0.008233476</v>
      </c>
      <c r="C18" s="13">
        <v>0.04440741</v>
      </c>
      <c r="D18" s="13">
        <v>-0.00121032</v>
      </c>
      <c r="E18" s="13">
        <v>0.01766093</v>
      </c>
      <c r="F18" s="25">
        <v>-0.04621663</v>
      </c>
      <c r="G18" s="35">
        <v>0.007291508</v>
      </c>
    </row>
    <row r="19" spans="1:7" ht="12">
      <c r="A19" s="21" t="s">
        <v>27</v>
      </c>
      <c r="B19" s="31">
        <v>-0.1979963</v>
      </c>
      <c r="C19" s="15">
        <v>-0.1974605</v>
      </c>
      <c r="D19" s="15">
        <v>-0.2009229</v>
      </c>
      <c r="E19" s="15">
        <v>-0.1893975</v>
      </c>
      <c r="F19" s="27">
        <v>-0.1519924</v>
      </c>
      <c r="G19" s="37">
        <v>-0.1903719</v>
      </c>
    </row>
    <row r="20" spans="1:7" ht="12.75" thickBot="1">
      <c r="A20" s="44" t="s">
        <v>28</v>
      </c>
      <c r="B20" s="45">
        <v>-0.01068115</v>
      </c>
      <c r="C20" s="46">
        <v>-0.005252115</v>
      </c>
      <c r="D20" s="46">
        <v>-0.0008617926</v>
      </c>
      <c r="E20" s="46">
        <v>-0.003232501</v>
      </c>
      <c r="F20" s="47">
        <v>0.009983341</v>
      </c>
      <c r="G20" s="48">
        <v>-0.002466273</v>
      </c>
    </row>
    <row r="21" spans="1:7" ht="12.75" thickTop="1">
      <c r="A21" s="6" t="s">
        <v>29</v>
      </c>
      <c r="B21" s="39">
        <v>-87.91686</v>
      </c>
      <c r="C21" s="40">
        <v>56.17153</v>
      </c>
      <c r="D21" s="40">
        <v>-34.53513</v>
      </c>
      <c r="E21" s="40">
        <v>11.94079</v>
      </c>
      <c r="F21" s="41">
        <v>34.94768</v>
      </c>
      <c r="G21" s="43">
        <v>0.001404812</v>
      </c>
    </row>
    <row r="22" spans="1:7" ht="12">
      <c r="A22" s="20" t="s">
        <v>30</v>
      </c>
      <c r="B22" s="29">
        <v>109.0107</v>
      </c>
      <c r="C22" s="13">
        <v>48.66625</v>
      </c>
      <c r="D22" s="13">
        <v>-5.126292</v>
      </c>
      <c r="E22" s="13">
        <v>-57.58709</v>
      </c>
      <c r="F22" s="25">
        <v>-93.38454</v>
      </c>
      <c r="G22" s="36">
        <v>0</v>
      </c>
    </row>
    <row r="23" spans="1:7" ht="12">
      <c r="A23" s="20" t="s">
        <v>31</v>
      </c>
      <c r="B23" s="29">
        <v>0.709402</v>
      </c>
      <c r="C23" s="13">
        <v>0.5954277</v>
      </c>
      <c r="D23" s="13">
        <v>1.133316</v>
      </c>
      <c r="E23" s="13">
        <v>3.169292</v>
      </c>
      <c r="F23" s="25">
        <v>5.353083</v>
      </c>
      <c r="G23" s="35">
        <v>1.994722</v>
      </c>
    </row>
    <row r="24" spans="1:7" ht="12">
      <c r="A24" s="20" t="s">
        <v>32</v>
      </c>
      <c r="B24" s="29">
        <v>-2.271592</v>
      </c>
      <c r="C24" s="13">
        <v>1.673917</v>
      </c>
      <c r="D24" s="13">
        <v>-0.1034804</v>
      </c>
      <c r="E24" s="13">
        <v>-0.1769744</v>
      </c>
      <c r="F24" s="25">
        <v>2.491826</v>
      </c>
      <c r="G24" s="35">
        <v>0.3382688</v>
      </c>
    </row>
    <row r="25" spans="1:7" ht="12">
      <c r="A25" s="20" t="s">
        <v>33</v>
      </c>
      <c r="B25" s="29">
        <v>0.4551905</v>
      </c>
      <c r="C25" s="13">
        <v>0.6787485</v>
      </c>
      <c r="D25" s="13">
        <v>0.3779538</v>
      </c>
      <c r="E25" s="13">
        <v>1.018845</v>
      </c>
      <c r="F25" s="25">
        <v>-1.560403</v>
      </c>
      <c r="G25" s="35">
        <v>0.3574535</v>
      </c>
    </row>
    <row r="26" spans="1:7" ht="12">
      <c r="A26" s="21" t="s">
        <v>34</v>
      </c>
      <c r="B26" s="31">
        <v>0.3361859</v>
      </c>
      <c r="C26" s="15">
        <v>0.4601345</v>
      </c>
      <c r="D26" s="15">
        <v>0.3632044</v>
      </c>
      <c r="E26" s="15">
        <v>-0.1116745</v>
      </c>
      <c r="F26" s="27">
        <v>0.2145678</v>
      </c>
      <c r="G26" s="37">
        <v>0.2485663</v>
      </c>
    </row>
    <row r="27" spans="1:7" ht="12">
      <c r="A27" s="20" t="s">
        <v>35</v>
      </c>
      <c r="B27" s="29">
        <v>0.1492577</v>
      </c>
      <c r="C27" s="13">
        <v>-0.07517953</v>
      </c>
      <c r="D27" s="13">
        <v>-0.1034843</v>
      </c>
      <c r="E27" s="13">
        <v>-0.2078278</v>
      </c>
      <c r="F27" s="25">
        <v>0.2691716</v>
      </c>
      <c r="G27" s="35">
        <v>-0.03550581</v>
      </c>
    </row>
    <row r="28" spans="1:7" ht="12">
      <c r="A28" s="20" t="s">
        <v>36</v>
      </c>
      <c r="B28" s="29">
        <v>-0.5877568</v>
      </c>
      <c r="C28" s="13">
        <v>0.1619132</v>
      </c>
      <c r="D28" s="13">
        <v>0.2315191</v>
      </c>
      <c r="E28" s="13">
        <v>0.4290177</v>
      </c>
      <c r="F28" s="25">
        <v>0.1584713</v>
      </c>
      <c r="G28" s="35">
        <v>0.133866</v>
      </c>
    </row>
    <row r="29" spans="1:7" ht="12">
      <c r="A29" s="20" t="s">
        <v>37</v>
      </c>
      <c r="B29" s="29">
        <v>0.22714</v>
      </c>
      <c r="C29" s="13">
        <v>0.1210048</v>
      </c>
      <c r="D29" s="13">
        <v>0.1356728</v>
      </c>
      <c r="E29" s="13">
        <v>0.06964299</v>
      </c>
      <c r="F29" s="25">
        <v>-0.01201496</v>
      </c>
      <c r="G29" s="35">
        <v>0.1098244</v>
      </c>
    </row>
    <row r="30" spans="1:7" ht="12">
      <c r="A30" s="21" t="s">
        <v>38</v>
      </c>
      <c r="B30" s="31">
        <v>0.09630717</v>
      </c>
      <c r="C30" s="15">
        <v>0.06993411</v>
      </c>
      <c r="D30" s="15">
        <v>0.07311068</v>
      </c>
      <c r="E30" s="15">
        <v>0.1082586</v>
      </c>
      <c r="F30" s="27">
        <v>0.1354618</v>
      </c>
      <c r="G30" s="37">
        <v>0.09247109</v>
      </c>
    </row>
    <row r="31" spans="1:7" ht="12">
      <c r="A31" s="20" t="s">
        <v>39</v>
      </c>
      <c r="B31" s="29">
        <v>0.02715862</v>
      </c>
      <c r="C31" s="13">
        <v>-0.005837398</v>
      </c>
      <c r="D31" s="13">
        <v>-0.003787932</v>
      </c>
      <c r="E31" s="13">
        <v>-0.05087099</v>
      </c>
      <c r="F31" s="25">
        <v>0.02611899</v>
      </c>
      <c r="G31" s="35">
        <v>-0.00714197</v>
      </c>
    </row>
    <row r="32" spans="1:7" ht="12">
      <c r="A32" s="20" t="s">
        <v>40</v>
      </c>
      <c r="B32" s="29">
        <v>-0.03453579</v>
      </c>
      <c r="C32" s="13">
        <v>0.01615178</v>
      </c>
      <c r="D32" s="13">
        <v>0.04774689</v>
      </c>
      <c r="E32" s="13">
        <v>0.08912242</v>
      </c>
      <c r="F32" s="25">
        <v>-0.01044494</v>
      </c>
      <c r="G32" s="35">
        <v>0.03042468</v>
      </c>
    </row>
    <row r="33" spans="1:7" ht="12">
      <c r="A33" s="20" t="s">
        <v>41</v>
      </c>
      <c r="B33" s="29">
        <v>0.1220145</v>
      </c>
      <c r="C33" s="13">
        <v>0.06572945</v>
      </c>
      <c r="D33" s="13">
        <v>0.09057304</v>
      </c>
      <c r="E33" s="13">
        <v>0.0719423</v>
      </c>
      <c r="F33" s="25">
        <v>0.05855595</v>
      </c>
      <c r="G33" s="35">
        <v>0.08040028</v>
      </c>
    </row>
    <row r="34" spans="1:7" ht="12">
      <c r="A34" s="21" t="s">
        <v>42</v>
      </c>
      <c r="B34" s="31">
        <v>0.001594963</v>
      </c>
      <c r="C34" s="15">
        <v>0.006890511</v>
      </c>
      <c r="D34" s="15">
        <v>0.01161539</v>
      </c>
      <c r="E34" s="15">
        <v>0.01890157</v>
      </c>
      <c r="F34" s="27">
        <v>-0.03068411</v>
      </c>
      <c r="G34" s="37">
        <v>0.00513909</v>
      </c>
    </row>
    <row r="35" spans="1:7" ht="12.75" thickBot="1">
      <c r="A35" s="22" t="s">
        <v>43</v>
      </c>
      <c r="B35" s="32">
        <v>0.0008232136</v>
      </c>
      <c r="C35" s="16">
        <v>0.005970151</v>
      </c>
      <c r="D35" s="16">
        <v>0.006555967</v>
      </c>
      <c r="E35" s="16">
        <v>0.004462432</v>
      </c>
      <c r="F35" s="28">
        <v>0.0005944526</v>
      </c>
      <c r="G35" s="38">
        <v>0.004286163</v>
      </c>
    </row>
    <row r="36" spans="1:7" ht="12">
      <c r="A36" s="4" t="s">
        <v>44</v>
      </c>
      <c r="B36" s="3">
        <v>23.12012</v>
      </c>
      <c r="C36" s="3">
        <v>23.11707</v>
      </c>
      <c r="D36" s="3">
        <v>23.12317</v>
      </c>
      <c r="E36" s="3">
        <v>23.12317</v>
      </c>
      <c r="F36" s="3">
        <v>23.13232</v>
      </c>
      <c r="G36" s="3"/>
    </row>
    <row r="37" spans="1:6" ht="12">
      <c r="A37" s="4" t="s">
        <v>45</v>
      </c>
      <c r="B37" s="2">
        <v>-0.18514</v>
      </c>
      <c r="C37" s="2">
        <v>-0.09867351</v>
      </c>
      <c r="D37" s="2">
        <v>-0.07069906</v>
      </c>
      <c r="E37" s="2">
        <v>-0.04781087</v>
      </c>
      <c r="F37" s="2">
        <v>-0.02339681</v>
      </c>
    </row>
    <row r="38" spans="1:7" ht="12">
      <c r="A38" s="4" t="s">
        <v>53</v>
      </c>
      <c r="B38" s="2">
        <v>-8.759467E-05</v>
      </c>
      <c r="C38" s="2">
        <v>0.000190522</v>
      </c>
      <c r="D38" s="2">
        <v>-0.0001331741</v>
      </c>
      <c r="E38" s="2">
        <v>9.238652E-05</v>
      </c>
      <c r="F38" s="2">
        <v>-0.000173567</v>
      </c>
      <c r="G38" s="2">
        <v>0.0001823173</v>
      </c>
    </row>
    <row r="39" spans="1:7" ht="12.75" thickBot="1">
      <c r="A39" s="4" t="s">
        <v>54</v>
      </c>
      <c r="B39" s="2">
        <v>0.0001504135</v>
      </c>
      <c r="C39" s="2">
        <v>-9.64188E-05</v>
      </c>
      <c r="D39" s="2">
        <v>5.864146E-05</v>
      </c>
      <c r="E39" s="2">
        <v>-1.976731E-05</v>
      </c>
      <c r="F39" s="2">
        <v>-6.103191E-05</v>
      </c>
      <c r="G39" s="2">
        <v>0.0008148517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3.116577</v>
      </c>
      <c r="F40" s="17" t="s">
        <v>48</v>
      </c>
      <c r="G40" s="8">
        <v>55.006724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0.003753</v>
      </c>
      <c r="D4">
        <v>0.003752</v>
      </c>
      <c r="E4">
        <v>0.003753</v>
      </c>
      <c r="F4">
        <v>0.002078</v>
      </c>
      <c r="G4">
        <v>0.011695</v>
      </c>
    </row>
    <row r="5" spans="1:7" ht="12.75">
      <c r="A5" t="s">
        <v>13</v>
      </c>
      <c r="B5">
        <v>5.45032</v>
      </c>
      <c r="C5">
        <v>2.433293</v>
      </c>
      <c r="D5">
        <v>-0.256315</v>
      </c>
      <c r="E5">
        <v>-2.879323</v>
      </c>
      <c r="F5">
        <v>-4.669091</v>
      </c>
      <c r="G5">
        <v>6.164569</v>
      </c>
    </row>
    <row r="6" spans="1:7" ht="12.75">
      <c r="A6" t="s">
        <v>14</v>
      </c>
      <c r="B6" s="49">
        <v>52.49079</v>
      </c>
      <c r="C6" s="49">
        <v>-112.3478</v>
      </c>
      <c r="D6" s="49">
        <v>78.32002</v>
      </c>
      <c r="E6" s="49">
        <v>-54.27805</v>
      </c>
      <c r="F6" s="49">
        <v>102.4335</v>
      </c>
      <c r="G6" s="49">
        <v>0.001087574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-0.3135281</v>
      </c>
      <c r="C8" s="49">
        <v>0.1453846</v>
      </c>
      <c r="D8" s="49">
        <v>-0.9964966</v>
      </c>
      <c r="E8" s="49">
        <v>-1.944296</v>
      </c>
      <c r="F8" s="49">
        <v>-4.480041</v>
      </c>
      <c r="G8" s="49">
        <v>-1.315074</v>
      </c>
    </row>
    <row r="9" spans="1:7" ht="12.75">
      <c r="A9" t="s">
        <v>17</v>
      </c>
      <c r="B9" s="49">
        <v>-1.085788</v>
      </c>
      <c r="C9" s="49">
        <v>0.6864363</v>
      </c>
      <c r="D9" s="49">
        <v>0.2998482</v>
      </c>
      <c r="E9" s="49">
        <v>0.3932991</v>
      </c>
      <c r="F9" s="49">
        <v>-1.452773</v>
      </c>
      <c r="G9" s="49">
        <v>-0.01894183</v>
      </c>
    </row>
    <row r="10" spans="1:7" ht="12.75">
      <c r="A10" t="s">
        <v>18</v>
      </c>
      <c r="B10" s="49">
        <v>0.6781856</v>
      </c>
      <c r="C10" s="49">
        <v>0.5113358</v>
      </c>
      <c r="D10" s="49">
        <v>0.5960302</v>
      </c>
      <c r="E10" s="49">
        <v>1.309442</v>
      </c>
      <c r="F10" s="49">
        <v>-0.4064108</v>
      </c>
      <c r="G10" s="49">
        <v>0.6256432</v>
      </c>
    </row>
    <row r="11" spans="1:7" ht="12.75">
      <c r="A11" t="s">
        <v>19</v>
      </c>
      <c r="B11" s="49">
        <v>2.733678</v>
      </c>
      <c r="C11" s="49">
        <v>2.217492</v>
      </c>
      <c r="D11" s="49">
        <v>2.454176</v>
      </c>
      <c r="E11" s="49">
        <v>1.605101</v>
      </c>
      <c r="F11" s="49">
        <v>13.57664</v>
      </c>
      <c r="G11" s="49">
        <v>3.715554</v>
      </c>
    </row>
    <row r="12" spans="1:7" ht="12.75">
      <c r="A12" t="s">
        <v>20</v>
      </c>
      <c r="B12" s="49">
        <v>0.2856998</v>
      </c>
      <c r="C12" s="49">
        <v>0.04346337</v>
      </c>
      <c r="D12" s="49">
        <v>-0.04603524</v>
      </c>
      <c r="E12" s="49">
        <v>0.1938211</v>
      </c>
      <c r="F12" s="49">
        <v>-0.6490735</v>
      </c>
      <c r="G12" s="49">
        <v>0.0009230658</v>
      </c>
    </row>
    <row r="13" spans="1:7" ht="12.75">
      <c r="A13" t="s">
        <v>21</v>
      </c>
      <c r="B13" s="49">
        <v>-0.04082061</v>
      </c>
      <c r="C13" s="49">
        <v>0.1336638</v>
      </c>
      <c r="D13" s="49">
        <v>0.1205007</v>
      </c>
      <c r="E13" s="49">
        <v>0.123234</v>
      </c>
      <c r="F13" s="49">
        <v>-0.1570168</v>
      </c>
      <c r="G13" s="49">
        <v>0.06397047</v>
      </c>
    </row>
    <row r="14" spans="1:7" ht="12.75">
      <c r="A14" t="s">
        <v>22</v>
      </c>
      <c r="B14" s="49">
        <v>-0.009059206</v>
      </c>
      <c r="C14" s="49">
        <v>-0.003945782</v>
      </c>
      <c r="D14" s="49">
        <v>-0.05332928</v>
      </c>
      <c r="E14" s="49">
        <v>0.0483078</v>
      </c>
      <c r="F14" s="49">
        <v>-0.1171736</v>
      </c>
      <c r="G14" s="49">
        <v>-0.01908315</v>
      </c>
    </row>
    <row r="15" spans="1:7" ht="12.75">
      <c r="A15" t="s">
        <v>23</v>
      </c>
      <c r="B15" s="49">
        <v>-0.3540391</v>
      </c>
      <c r="C15" s="49">
        <v>-0.1120059</v>
      </c>
      <c r="D15" s="49">
        <v>-0.08708298</v>
      </c>
      <c r="E15" s="49">
        <v>-0.1615278</v>
      </c>
      <c r="F15" s="49">
        <v>-0.3238313</v>
      </c>
      <c r="G15" s="49">
        <v>-0.1812217</v>
      </c>
    </row>
    <row r="16" spans="1:7" ht="12.75">
      <c r="A16" t="s">
        <v>24</v>
      </c>
      <c r="B16" s="49">
        <v>0.01449033</v>
      </c>
      <c r="C16" s="49">
        <v>0.01812716</v>
      </c>
      <c r="D16" s="49">
        <v>0.02438086</v>
      </c>
      <c r="E16" s="49">
        <v>0.0588644</v>
      </c>
      <c r="F16" s="49">
        <v>-0.006119422</v>
      </c>
      <c r="G16" s="49">
        <v>0.02567697</v>
      </c>
    </row>
    <row r="17" spans="1:7" ht="12.75">
      <c r="A17" t="s">
        <v>25</v>
      </c>
      <c r="B17" s="49">
        <v>-0.01283092</v>
      </c>
      <c r="C17" s="49">
        <v>-0.02825925</v>
      </c>
      <c r="D17" s="49">
        <v>-0.02286406</v>
      </c>
      <c r="E17" s="49">
        <v>-0.01106051</v>
      </c>
      <c r="F17" s="49">
        <v>-0.01895465</v>
      </c>
      <c r="G17" s="49">
        <v>-0.0193479</v>
      </c>
    </row>
    <row r="18" spans="1:7" ht="12.75">
      <c r="A18" t="s">
        <v>26</v>
      </c>
      <c r="B18" s="49">
        <v>-0.008233476</v>
      </c>
      <c r="C18" s="49">
        <v>0.04440741</v>
      </c>
      <c r="D18" s="49">
        <v>-0.00121032</v>
      </c>
      <c r="E18" s="49">
        <v>0.01766093</v>
      </c>
      <c r="F18" s="49">
        <v>-0.04621663</v>
      </c>
      <c r="G18" s="49">
        <v>0.007291508</v>
      </c>
    </row>
    <row r="19" spans="1:7" ht="12.75">
      <c r="A19" t="s">
        <v>27</v>
      </c>
      <c r="B19" s="49">
        <v>-0.1979963</v>
      </c>
      <c r="C19" s="49">
        <v>-0.1974605</v>
      </c>
      <c r="D19" s="49">
        <v>-0.2009229</v>
      </c>
      <c r="E19" s="49">
        <v>-0.1893975</v>
      </c>
      <c r="F19" s="49">
        <v>-0.1519924</v>
      </c>
      <c r="G19" s="49">
        <v>-0.1903719</v>
      </c>
    </row>
    <row r="20" spans="1:7" ht="12.75">
      <c r="A20" t="s">
        <v>28</v>
      </c>
      <c r="B20" s="49">
        <v>-0.01068115</v>
      </c>
      <c r="C20" s="49">
        <v>-0.005252115</v>
      </c>
      <c r="D20" s="49">
        <v>-0.0008617926</v>
      </c>
      <c r="E20" s="49">
        <v>-0.003232501</v>
      </c>
      <c r="F20" s="49">
        <v>0.009983341</v>
      </c>
      <c r="G20" s="49">
        <v>-0.002466273</v>
      </c>
    </row>
    <row r="21" spans="1:7" ht="12.75">
      <c r="A21" t="s">
        <v>29</v>
      </c>
      <c r="B21" s="49">
        <v>-87.91686</v>
      </c>
      <c r="C21" s="49">
        <v>56.17153</v>
      </c>
      <c r="D21" s="49">
        <v>-34.53513</v>
      </c>
      <c r="E21" s="49">
        <v>11.94079</v>
      </c>
      <c r="F21" s="49">
        <v>34.94768</v>
      </c>
      <c r="G21" s="49">
        <v>0.001404812</v>
      </c>
    </row>
    <row r="22" spans="1:7" ht="12.75">
      <c r="A22" t="s">
        <v>30</v>
      </c>
      <c r="B22" s="49">
        <v>109.0107</v>
      </c>
      <c r="C22" s="49">
        <v>48.66625</v>
      </c>
      <c r="D22" s="49">
        <v>-5.126292</v>
      </c>
      <c r="E22" s="49">
        <v>-57.58709</v>
      </c>
      <c r="F22" s="49">
        <v>-93.38454</v>
      </c>
      <c r="G22" s="49">
        <v>0</v>
      </c>
    </row>
    <row r="23" spans="1:7" ht="12.75">
      <c r="A23" t="s">
        <v>31</v>
      </c>
      <c r="B23" s="49">
        <v>0.709402</v>
      </c>
      <c r="C23" s="49">
        <v>0.5954277</v>
      </c>
      <c r="D23" s="49">
        <v>1.133316</v>
      </c>
      <c r="E23" s="49">
        <v>3.169292</v>
      </c>
      <c r="F23" s="49">
        <v>5.353083</v>
      </c>
      <c r="G23" s="49">
        <v>1.994722</v>
      </c>
    </row>
    <row r="24" spans="1:7" ht="12.75">
      <c r="A24" t="s">
        <v>32</v>
      </c>
      <c r="B24" s="49">
        <v>-2.271592</v>
      </c>
      <c r="C24" s="49">
        <v>1.673917</v>
      </c>
      <c r="D24" s="49">
        <v>-0.1034804</v>
      </c>
      <c r="E24" s="49">
        <v>-0.1769744</v>
      </c>
      <c r="F24" s="49">
        <v>2.491826</v>
      </c>
      <c r="G24" s="49">
        <v>0.3382688</v>
      </c>
    </row>
    <row r="25" spans="1:7" ht="12.75">
      <c r="A25" t="s">
        <v>33</v>
      </c>
      <c r="B25" s="49">
        <v>0.4551905</v>
      </c>
      <c r="C25" s="49">
        <v>0.6787485</v>
      </c>
      <c r="D25" s="49">
        <v>0.3779538</v>
      </c>
      <c r="E25" s="49">
        <v>1.018845</v>
      </c>
      <c r="F25" s="49">
        <v>-1.560403</v>
      </c>
      <c r="G25" s="49">
        <v>0.3574535</v>
      </c>
    </row>
    <row r="26" spans="1:7" ht="12.75">
      <c r="A26" t="s">
        <v>34</v>
      </c>
      <c r="B26" s="49">
        <v>0.3361859</v>
      </c>
      <c r="C26" s="49">
        <v>0.4601345</v>
      </c>
      <c r="D26" s="49">
        <v>0.3632044</v>
      </c>
      <c r="E26" s="49">
        <v>-0.1116745</v>
      </c>
      <c r="F26" s="49">
        <v>0.2145678</v>
      </c>
      <c r="G26" s="49">
        <v>0.2485663</v>
      </c>
    </row>
    <row r="27" spans="1:7" ht="12.75">
      <c r="A27" t="s">
        <v>35</v>
      </c>
      <c r="B27" s="49">
        <v>0.1492577</v>
      </c>
      <c r="C27" s="49">
        <v>-0.07517953</v>
      </c>
      <c r="D27" s="49">
        <v>-0.1034843</v>
      </c>
      <c r="E27" s="49">
        <v>-0.2078278</v>
      </c>
      <c r="F27" s="49">
        <v>0.2691716</v>
      </c>
      <c r="G27" s="49">
        <v>-0.03550581</v>
      </c>
    </row>
    <row r="28" spans="1:7" ht="12.75">
      <c r="A28" t="s">
        <v>36</v>
      </c>
      <c r="B28" s="49">
        <v>-0.5877568</v>
      </c>
      <c r="C28" s="49">
        <v>0.1619132</v>
      </c>
      <c r="D28" s="49">
        <v>0.2315191</v>
      </c>
      <c r="E28" s="49">
        <v>0.4290177</v>
      </c>
      <c r="F28" s="49">
        <v>0.1584713</v>
      </c>
      <c r="G28" s="49">
        <v>0.133866</v>
      </c>
    </row>
    <row r="29" spans="1:7" ht="12.75">
      <c r="A29" t="s">
        <v>37</v>
      </c>
      <c r="B29" s="49">
        <v>0.22714</v>
      </c>
      <c r="C29" s="49">
        <v>0.1210048</v>
      </c>
      <c r="D29" s="49">
        <v>0.1356728</v>
      </c>
      <c r="E29" s="49">
        <v>0.06964299</v>
      </c>
      <c r="F29" s="49">
        <v>-0.01201496</v>
      </c>
      <c r="G29" s="49">
        <v>0.1098244</v>
      </c>
    </row>
    <row r="30" spans="1:7" ht="12.75">
      <c r="A30" t="s">
        <v>38</v>
      </c>
      <c r="B30" s="49">
        <v>0.09630717</v>
      </c>
      <c r="C30" s="49">
        <v>0.06993411</v>
      </c>
      <c r="D30" s="49">
        <v>0.07311068</v>
      </c>
      <c r="E30" s="49">
        <v>0.1082586</v>
      </c>
      <c r="F30" s="49">
        <v>0.1354618</v>
      </c>
      <c r="G30" s="49">
        <v>0.09247109</v>
      </c>
    </row>
    <row r="31" spans="1:7" ht="12.75">
      <c r="A31" t="s">
        <v>39</v>
      </c>
      <c r="B31" s="49">
        <v>0.02715862</v>
      </c>
      <c r="C31" s="49">
        <v>-0.005837398</v>
      </c>
      <c r="D31" s="49">
        <v>-0.003787932</v>
      </c>
      <c r="E31" s="49">
        <v>-0.05087099</v>
      </c>
      <c r="F31" s="49">
        <v>0.02611899</v>
      </c>
      <c r="G31" s="49">
        <v>-0.00714197</v>
      </c>
    </row>
    <row r="32" spans="1:7" ht="12.75">
      <c r="A32" t="s">
        <v>40</v>
      </c>
      <c r="B32" s="49">
        <v>-0.03453579</v>
      </c>
      <c r="C32" s="49">
        <v>0.01615178</v>
      </c>
      <c r="D32" s="49">
        <v>0.04774689</v>
      </c>
      <c r="E32" s="49">
        <v>0.08912242</v>
      </c>
      <c r="F32" s="49">
        <v>-0.01044494</v>
      </c>
      <c r="G32" s="49">
        <v>0.03042468</v>
      </c>
    </row>
    <row r="33" spans="1:7" ht="12.75">
      <c r="A33" t="s">
        <v>41</v>
      </c>
      <c r="B33" s="49">
        <v>0.1220145</v>
      </c>
      <c r="C33" s="49">
        <v>0.06572945</v>
      </c>
      <c r="D33" s="49">
        <v>0.09057304</v>
      </c>
      <c r="E33" s="49">
        <v>0.0719423</v>
      </c>
      <c r="F33" s="49">
        <v>0.05855595</v>
      </c>
      <c r="G33" s="49">
        <v>0.08040028</v>
      </c>
    </row>
    <row r="34" spans="1:7" ht="12.75">
      <c r="A34" t="s">
        <v>42</v>
      </c>
      <c r="B34" s="49">
        <v>0.001594963</v>
      </c>
      <c r="C34" s="49">
        <v>0.006890511</v>
      </c>
      <c r="D34" s="49">
        <v>0.01161539</v>
      </c>
      <c r="E34" s="49">
        <v>0.01890157</v>
      </c>
      <c r="F34" s="49">
        <v>-0.03068411</v>
      </c>
      <c r="G34" s="49">
        <v>0.00513909</v>
      </c>
    </row>
    <row r="35" spans="1:7" ht="12.75">
      <c r="A35" t="s">
        <v>43</v>
      </c>
      <c r="B35" s="49">
        <v>0.0008232136</v>
      </c>
      <c r="C35" s="49">
        <v>0.005970151</v>
      </c>
      <c r="D35" s="49">
        <v>0.006555967</v>
      </c>
      <c r="E35" s="49">
        <v>0.004462432</v>
      </c>
      <c r="F35" s="49">
        <v>0.0005944526</v>
      </c>
      <c r="G35" s="49">
        <v>0.004286163</v>
      </c>
    </row>
    <row r="36" spans="1:6" ht="12.75">
      <c r="A36" t="s">
        <v>44</v>
      </c>
      <c r="B36" s="49">
        <v>23.12012</v>
      </c>
      <c r="C36" s="49">
        <v>23.11707</v>
      </c>
      <c r="D36" s="49">
        <v>23.12317</v>
      </c>
      <c r="E36" s="49">
        <v>23.12317</v>
      </c>
      <c r="F36" s="49">
        <v>23.13232</v>
      </c>
    </row>
    <row r="37" spans="1:6" ht="12.75">
      <c r="A37" t="s">
        <v>45</v>
      </c>
      <c r="B37" s="49">
        <v>-0.18514</v>
      </c>
      <c r="C37" s="49">
        <v>-0.09867351</v>
      </c>
      <c r="D37" s="49">
        <v>-0.07069906</v>
      </c>
      <c r="E37" s="49">
        <v>-0.04781087</v>
      </c>
      <c r="F37" s="49">
        <v>-0.02339681</v>
      </c>
    </row>
    <row r="38" spans="1:7" ht="12.75">
      <c r="A38" t="s">
        <v>55</v>
      </c>
      <c r="B38" s="49">
        <v>-8.759467E-05</v>
      </c>
      <c r="C38" s="49">
        <v>0.000190522</v>
      </c>
      <c r="D38" s="49">
        <v>-0.0001331741</v>
      </c>
      <c r="E38" s="49">
        <v>9.238652E-05</v>
      </c>
      <c r="F38" s="49">
        <v>-0.000173567</v>
      </c>
      <c r="G38" s="49">
        <v>0.0001823173</v>
      </c>
    </row>
    <row r="39" spans="1:7" ht="12.75">
      <c r="A39" t="s">
        <v>56</v>
      </c>
      <c r="B39" s="49">
        <v>0.0001504135</v>
      </c>
      <c r="C39" s="49">
        <v>-9.64188E-05</v>
      </c>
      <c r="D39" s="49">
        <v>5.864146E-05</v>
      </c>
      <c r="E39" s="49">
        <v>-1.976731E-05</v>
      </c>
      <c r="F39" s="49">
        <v>-6.103191E-05</v>
      </c>
      <c r="G39" s="49">
        <v>0.0008148517</v>
      </c>
    </row>
    <row r="40" spans="2:7" ht="12.75">
      <c r="B40" t="s">
        <v>46</v>
      </c>
      <c r="C40">
        <v>-0.003753</v>
      </c>
      <c r="D40" t="s">
        <v>47</v>
      </c>
      <c r="E40">
        <v>3.116577</v>
      </c>
      <c r="F40" t="s">
        <v>48</v>
      </c>
      <c r="G40">
        <v>55.006724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-8.759467449682104E-05</v>
      </c>
      <c r="C50">
        <f>-0.017/(C7*C7+C22*C22)*(C21*C22+C6*C7)</f>
        <v>0.0001905220258562135</v>
      </c>
      <c r="D50">
        <f>-0.017/(D7*D7+D22*D22)*(D21*D22+D6*D7)</f>
        <v>-0.0001331740953206615</v>
      </c>
      <c r="E50">
        <f>-0.017/(E7*E7+E22*E22)*(E21*E22+E6*E7)</f>
        <v>9.238651922009601E-05</v>
      </c>
      <c r="F50">
        <f>-0.017/(F7*F7+F22*F22)*(F21*F22+F6*F7)</f>
        <v>-0.00017356700637658645</v>
      </c>
      <c r="G50">
        <f>(B50*B$4+C50*C$4+D50*D$4+E50*E$4+F50*F$4)/SUM(B$4:F$4)</f>
        <v>2.2123367625708265E-07</v>
      </c>
    </row>
    <row r="51" spans="1:7" ht="12.75">
      <c r="A51" t="s">
        <v>59</v>
      </c>
      <c r="B51">
        <f>-0.017/(B7*B7+B22*B22)*(B21*B7-B6*B22)</f>
        <v>0.00015041353767831708</v>
      </c>
      <c r="C51">
        <f>-0.017/(C7*C7+C22*C22)*(C21*C7-C6*C22)</f>
        <v>-9.64188002540825E-05</v>
      </c>
      <c r="D51">
        <f>-0.017/(D7*D7+D22*D22)*(D21*D7-D6*D22)</f>
        <v>5.864145207005506E-05</v>
      </c>
      <c r="E51">
        <f>-0.017/(E7*E7+E22*E22)*(E21*E7-E6*E22)</f>
        <v>-1.976731592028856E-05</v>
      </c>
      <c r="F51">
        <f>-0.017/(F7*F7+F22*F22)*(F21*F7-F6*F22)</f>
        <v>-6.1031903504965463E-05</v>
      </c>
      <c r="G51">
        <f>(B51*B$4+C51*C$4+D51*D$4+E51*E$4+F51*F$4)/SUM(B$4:F$4)</f>
        <v>-1.8680855128812305E-07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9999.99067761499</v>
      </c>
      <c r="C62">
        <f>C7+(2/0.017)*(C8*C50-C23*C51)</f>
        <v>10000.010012869763</v>
      </c>
      <c r="D62">
        <f>D7+(2/0.017)*(D8*D50-D23*D51)</f>
        <v>10000.00779391027</v>
      </c>
      <c r="E62">
        <f>E7+(2/0.017)*(E8*E50-E23*E51)</f>
        <v>9999.986237841933</v>
      </c>
      <c r="F62">
        <f>F7+(2/0.017)*(F8*F50-F23*F51)</f>
        <v>10000.129917194108</v>
      </c>
    </row>
    <row r="63" spans="1:6" ht="12.75">
      <c r="A63" t="s">
        <v>67</v>
      </c>
      <c r="B63">
        <f>B8+(3/0.017)*(B9*B50-B24*B51)</f>
        <v>-0.23644796435629678</v>
      </c>
      <c r="C63">
        <f>C8+(3/0.017)*(C9*C50-C24*C51)</f>
        <v>0.19694547706390997</v>
      </c>
      <c r="D63">
        <f>D8+(3/0.017)*(D9*D50-D24*D51)</f>
        <v>-1.002472559738542</v>
      </c>
      <c r="E63">
        <f>E8+(3/0.017)*(E9*E50-E24*E51)</f>
        <v>-1.9385011954140954</v>
      </c>
      <c r="F63">
        <f>F8+(3/0.017)*(F9*F50-F24*F51)</f>
        <v>-4.408705527434488</v>
      </c>
    </row>
    <row r="64" spans="1:6" ht="12.75">
      <c r="A64" t="s">
        <v>68</v>
      </c>
      <c r="B64">
        <f>B9+(4/0.017)*(B10*B50-B25*B51)</f>
        <v>-1.115875590659528</v>
      </c>
      <c r="C64">
        <f>C9+(4/0.017)*(C10*C50-C25*C51)</f>
        <v>0.7247574408360155</v>
      </c>
      <c r="D64">
        <f>D9+(4/0.017)*(D10*D50-D25*D51)</f>
        <v>0.27595654298442635</v>
      </c>
      <c r="E64">
        <f>E9+(4/0.017)*(E10*E50-E25*E51)</f>
        <v>0.4265025398798606</v>
      </c>
      <c r="F64">
        <f>F9+(4/0.017)*(F10*F50-F25*F51)</f>
        <v>-1.4585835551552342</v>
      </c>
    </row>
    <row r="65" spans="1:6" ht="12.75">
      <c r="A65" t="s">
        <v>69</v>
      </c>
      <c r="B65">
        <f>B10+(5/0.017)*(B11*B50-B26*B51)</f>
        <v>0.5928848514336207</v>
      </c>
      <c r="C65">
        <f>C10+(5/0.017)*(C11*C50-C26*C51)</f>
        <v>0.6486436484133702</v>
      </c>
      <c r="D65">
        <f>D10+(5/0.017)*(D11*D50-D26*D51)</f>
        <v>0.49363858177296677</v>
      </c>
      <c r="E65">
        <f>E10+(5/0.017)*(E11*E50-E26*E51)</f>
        <v>1.3524073497838103</v>
      </c>
      <c r="F65">
        <f>F10+(5/0.017)*(F11*F50-F26*F51)</f>
        <v>-1.0956347059375724</v>
      </c>
    </row>
    <row r="66" spans="1:6" ht="12.75">
      <c r="A66" t="s">
        <v>70</v>
      </c>
      <c r="B66">
        <f>B11+(6/0.017)*(B12*B50-B27*B51)</f>
        <v>2.7169217083526345</v>
      </c>
      <c r="C66">
        <f>C11+(6/0.017)*(C12*C50-C27*C51)</f>
        <v>2.217856238547061</v>
      </c>
      <c r="D66">
        <f>D11+(6/0.017)*(D12*D50-D27*D51)</f>
        <v>2.4584815897852903</v>
      </c>
      <c r="E66">
        <f>E11+(6/0.017)*(E12*E50-E27*E51)</f>
        <v>1.6099709737649854</v>
      </c>
      <c r="F66">
        <f>F11+(6/0.017)*(F12*F50-F27*F51)</f>
        <v>13.62219969391677</v>
      </c>
    </row>
    <row r="67" spans="1:6" ht="12.75">
      <c r="A67" t="s">
        <v>71</v>
      </c>
      <c r="B67">
        <f>B12+(7/0.017)*(B13*B50-B28*B51)</f>
        <v>0.323574843141023</v>
      </c>
      <c r="C67">
        <f>C12+(7/0.017)*(C13*C50-C28*C51)</f>
        <v>0.06037758300838667</v>
      </c>
      <c r="D67">
        <f>D12+(7/0.017)*(D13*D50-D28*D51)</f>
        <v>-0.058233435023394765</v>
      </c>
      <c r="E67">
        <f>E12+(7/0.017)*(E13*E50-E28*E51)</f>
        <v>0.2020010894732973</v>
      </c>
      <c r="F67">
        <f>F12+(7/0.017)*(F13*F50-F28*F51)</f>
        <v>-0.6338691948754609</v>
      </c>
    </row>
    <row r="68" spans="1:6" ht="12.75">
      <c r="A68" t="s">
        <v>72</v>
      </c>
      <c r="B68">
        <f>B13+(8/0.017)*(B14*B50-B29*B51)</f>
        <v>-0.056524794822345084</v>
      </c>
      <c r="C68">
        <f>C13+(8/0.017)*(C14*C50-C29*C51)</f>
        <v>0.13880044906388622</v>
      </c>
      <c r="D68">
        <f>D13+(8/0.017)*(D14*D50-D29*D51)</f>
        <v>0.12009883111514921</v>
      </c>
      <c r="E68">
        <f>E13+(8/0.017)*(E14*E50-E29*E51)</f>
        <v>0.12598206798971484</v>
      </c>
      <c r="F68">
        <f>F13+(8/0.017)*(F14*F50-F29*F51)</f>
        <v>-0.14779130583574987</v>
      </c>
    </row>
    <row r="69" spans="1:6" ht="12.75">
      <c r="A69" t="s">
        <v>73</v>
      </c>
      <c r="B69">
        <f>B14+(9/0.017)*(B15*B50-B30*B51)</f>
        <v>-0.0003101272810915618</v>
      </c>
      <c r="C69">
        <f>C14+(9/0.017)*(C15*C50-C30*C51)</f>
        <v>-0.01167340858442958</v>
      </c>
      <c r="D69">
        <f>D14+(9/0.017)*(D15*D50-D30*D51)</f>
        <v>-0.04945934318937158</v>
      </c>
      <c r="E69">
        <f>E14+(9/0.017)*(E15*E50-E30*E51)</f>
        <v>0.041540324513651465</v>
      </c>
      <c r="F69">
        <f>F14+(9/0.017)*(F15*F50-F30*F51)</f>
        <v>-0.08304034780210443</v>
      </c>
    </row>
    <row r="70" spans="1:6" ht="12.75">
      <c r="A70" t="s">
        <v>74</v>
      </c>
      <c r="B70">
        <f>B15+(10/0.017)*(B16*B50-B31*B51)</f>
        <v>-0.3571886881484486</v>
      </c>
      <c r="C70">
        <f>C15+(10/0.017)*(C16*C50-C31*C51)</f>
        <v>-0.11030543627385052</v>
      </c>
      <c r="D70">
        <f>D15+(10/0.017)*(D16*D50-D31*D51)</f>
        <v>-0.08886225596518652</v>
      </c>
      <c r="E70">
        <f>E15+(10/0.017)*(E16*E50-E31*E51)</f>
        <v>-0.15892033288736965</v>
      </c>
      <c r="F70">
        <f>F15+(10/0.017)*(F16*F50-F31*F51)</f>
        <v>-0.32226881680316344</v>
      </c>
    </row>
    <row r="71" spans="1:6" ht="12.75">
      <c r="A71" t="s">
        <v>75</v>
      </c>
      <c r="B71">
        <f>B16+(11/0.017)*(B17*B50-B32*B51)</f>
        <v>0.018578816866141892</v>
      </c>
      <c r="C71">
        <f>C16+(11/0.017)*(C17*C50-C32*C51)</f>
        <v>0.015651076623193972</v>
      </c>
      <c r="D71">
        <f>D16+(11/0.017)*(D17*D50-D32*D51)</f>
        <v>0.024539359352277027</v>
      </c>
      <c r="E71">
        <f>E16+(11/0.017)*(E17*E50-E32*E51)</f>
        <v>0.059343138772484545</v>
      </c>
      <c r="F71">
        <f>F16+(11/0.017)*(F17*F50-F32*F51)</f>
        <v>-0.004403145520033593</v>
      </c>
    </row>
    <row r="72" spans="1:6" ht="12.75">
      <c r="A72" t="s">
        <v>76</v>
      </c>
      <c r="B72">
        <f>B17+(12/0.017)*(B18*B50-B33*B51)</f>
        <v>-0.025276631018484916</v>
      </c>
      <c r="C72">
        <f>C17+(12/0.017)*(C18*C50-C33*C51)</f>
        <v>-0.01781350099299658</v>
      </c>
      <c r="D72">
        <f>D17+(12/0.017)*(D18*D50-D33*D51)</f>
        <v>-0.02649946092678871</v>
      </c>
      <c r="E72">
        <f>E17+(12/0.017)*(E18*E50-E33*E51)</f>
        <v>-0.008904930220455097</v>
      </c>
      <c r="F72">
        <f>F17+(12/0.017)*(F18*F50-F33*F51)</f>
        <v>-0.010769617150148764</v>
      </c>
    </row>
    <row r="73" spans="1:6" ht="12.75">
      <c r="A73" t="s">
        <v>77</v>
      </c>
      <c r="B73">
        <f>B18+(13/0.017)*(B19*B50-B34*B51)</f>
        <v>0.004845684382125043</v>
      </c>
      <c r="C73">
        <f>C18+(13/0.017)*(C19*C50-C34*C51)</f>
        <v>0.016146786713135134</v>
      </c>
      <c r="D73">
        <f>D18+(13/0.017)*(D19*D50-D34*D51)</f>
        <v>0.018730595724098152</v>
      </c>
      <c r="E73">
        <f>E18+(13/0.017)*(E19*E50-E34*E51)</f>
        <v>0.004565997524158063</v>
      </c>
      <c r="F73">
        <f>F18+(13/0.017)*(F19*F50-F34*F51)</f>
        <v>-0.027475098773448232</v>
      </c>
    </row>
    <row r="74" spans="1:6" ht="12.75">
      <c r="A74" t="s">
        <v>78</v>
      </c>
      <c r="B74">
        <f>B19+(14/0.017)*(B20*B50-B35*B51)</f>
        <v>-0.19732776756310283</v>
      </c>
      <c r="C74">
        <f>C19+(14/0.017)*(C20*C50-C35*C51)</f>
        <v>-0.19781050724135515</v>
      </c>
      <c r="D74">
        <f>D19+(14/0.017)*(D20*D50-D35*D51)</f>
        <v>-0.20114499186155413</v>
      </c>
      <c r="E74">
        <f>E19+(14/0.017)*(E20*E50-E35*E51)</f>
        <v>-0.18957079464571067</v>
      </c>
      <c r="F74">
        <f>F19+(14/0.017)*(F20*F50-F35*F51)</f>
        <v>-0.15338951603070541</v>
      </c>
    </row>
    <row r="75" spans="1:6" ht="12.75">
      <c r="A75" t="s">
        <v>79</v>
      </c>
      <c r="B75" s="49">
        <f>B20</f>
        <v>-0.01068115</v>
      </c>
      <c r="C75" s="49">
        <f>C20</f>
        <v>-0.005252115</v>
      </c>
      <c r="D75" s="49">
        <f>D20</f>
        <v>-0.0008617926</v>
      </c>
      <c r="E75" s="49">
        <f>E20</f>
        <v>-0.003232501</v>
      </c>
      <c r="F75" s="49">
        <f>F20</f>
        <v>0.009983341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108.9978413284753</v>
      </c>
      <c r="C82">
        <f>C22+(2/0.017)*(C8*C51+C23*C50)</f>
        <v>48.677946974464405</v>
      </c>
      <c r="D82">
        <f>D22+(2/0.017)*(D8*D51+D23*D50)</f>
        <v>-5.1509230988963886</v>
      </c>
      <c r="E82">
        <f>E22+(2/0.017)*(E8*E51+E23*E50)</f>
        <v>-57.54812136828863</v>
      </c>
      <c r="F82">
        <f>F22+(2/0.017)*(F8*F51+F23*F50)</f>
        <v>-93.46168037190414</v>
      </c>
    </row>
    <row r="83" spans="1:6" ht="12.75">
      <c r="A83" t="s">
        <v>82</v>
      </c>
      <c r="B83">
        <f>B23+(3/0.017)*(B9*B51+B24*B50)</f>
        <v>0.7156953201613385</v>
      </c>
      <c r="C83">
        <f>C23+(3/0.017)*(C9*C51+C24*C50)</f>
        <v>0.6400275870808771</v>
      </c>
      <c r="D83">
        <f>D23+(3/0.017)*(D9*D51+D24*D50)</f>
        <v>1.1388509016180022</v>
      </c>
      <c r="E83">
        <f>E23+(3/0.017)*(E9*E51+E24*E50)</f>
        <v>3.1650347324056596</v>
      </c>
      <c r="F83">
        <f>F23+(3/0.017)*(F9*F51+F24*F50)</f>
        <v>5.292406539232813</v>
      </c>
    </row>
    <row r="84" spans="1:6" ht="12.75">
      <c r="A84" t="s">
        <v>83</v>
      </c>
      <c r="B84">
        <f>B24+(4/0.017)*(B10*B51+B25*B50)</f>
        <v>-2.2569717572666006</v>
      </c>
      <c r="C84">
        <f>C24+(4/0.017)*(C10*C51+C25*C50)</f>
        <v>1.6927438599773894</v>
      </c>
      <c r="D84">
        <f>D24+(4/0.017)*(D10*D51+D25*D50)</f>
        <v>-0.10709959505468257</v>
      </c>
      <c r="E84">
        <f>E24+(4/0.017)*(E10*E51+E25*E50)</f>
        <v>-0.1609171318867049</v>
      </c>
      <c r="F84">
        <f>F24+(4/0.017)*(F10*F51+F25*F50)</f>
        <v>2.561388000512946</v>
      </c>
    </row>
    <row r="85" spans="1:6" ht="12.75">
      <c r="A85" t="s">
        <v>84</v>
      </c>
      <c r="B85">
        <f>B25+(5/0.017)*(B11*B51+B26*B50)</f>
        <v>0.567465230697784</v>
      </c>
      <c r="C85">
        <f>C25+(5/0.017)*(C11*C51+C26*C50)</f>
        <v>0.6416478643803852</v>
      </c>
      <c r="D85">
        <f>D25+(5/0.017)*(D11*D51+D26*D50)</f>
        <v>0.40605586673205757</v>
      </c>
      <c r="E85">
        <f>E25+(5/0.017)*(E11*E51+E26*E50)</f>
        <v>1.0064786009142306</v>
      </c>
      <c r="F85">
        <f>F25+(5/0.017)*(F11*F51+F26*F50)</f>
        <v>-1.8150647862095484</v>
      </c>
    </row>
    <row r="86" spans="1:6" ht="12.75">
      <c r="A86" t="s">
        <v>85</v>
      </c>
      <c r="B86">
        <f>B26+(6/0.017)*(B12*B51+B27*B50)</f>
        <v>0.34673846634741534</v>
      </c>
      <c r="C86">
        <f>C26+(6/0.017)*(C12*C51+C27*C50)</f>
        <v>0.45360013211214684</v>
      </c>
      <c r="D86">
        <f>D26+(6/0.017)*(D12*D51+D27*D50)</f>
        <v>0.36711564283967</v>
      </c>
      <c r="E86">
        <f>E26+(6/0.017)*(E12*E51+E27*E50)</f>
        <v>-0.11980337410172522</v>
      </c>
      <c r="F86">
        <f>F26+(6/0.017)*(F12*F51+F27*F50)</f>
        <v>0.21206011143742384</v>
      </c>
    </row>
    <row r="87" spans="1:6" ht="12.75">
      <c r="A87" t="s">
        <v>86</v>
      </c>
      <c r="B87">
        <f>B27+(7/0.017)*(B13*B51+B28*B50)</f>
        <v>0.16792892073723786</v>
      </c>
      <c r="C87">
        <f>C27+(7/0.017)*(C13*C51+C28*C50)</f>
        <v>-0.06778410097033973</v>
      </c>
      <c r="D87">
        <f>D27+(7/0.017)*(D13*D51+D28*D50)</f>
        <v>-0.11327030439290998</v>
      </c>
      <c r="E87">
        <f>E27+(7/0.017)*(E13*E51+E28*E50)</f>
        <v>-0.19251038082136274</v>
      </c>
      <c r="F87">
        <f>F27+(7/0.017)*(F13*F51+F28*F50)</f>
        <v>0.2617918067847393</v>
      </c>
    </row>
    <row r="88" spans="1:6" ht="12.75">
      <c r="A88" t="s">
        <v>87</v>
      </c>
      <c r="B88">
        <f>B28+(8/0.017)*(B14*B51+B29*B50)</f>
        <v>-0.5977609795709292</v>
      </c>
      <c r="C88">
        <f>C28+(8/0.017)*(C14*C51+C29*C50)</f>
        <v>0.17294121280039065</v>
      </c>
      <c r="D88">
        <f>D28+(8/0.017)*(D14*D51+D29*D50)</f>
        <v>0.22154478996862514</v>
      </c>
      <c r="E88">
        <f>E28+(8/0.017)*(E14*E51+E29*E50)</f>
        <v>0.43159612724243096</v>
      </c>
      <c r="F88">
        <f>F28+(8/0.017)*(F14*F51+F29*F50)</f>
        <v>0.16281799575880654</v>
      </c>
    </row>
    <row r="89" spans="1:6" ht="12.75">
      <c r="A89" t="s">
        <v>88</v>
      </c>
      <c r="B89">
        <f>B29+(9/0.017)*(B15*B51+B30*B50)</f>
        <v>0.1944815047977784</v>
      </c>
      <c r="C89">
        <f>C29+(9/0.017)*(C15*C51+C30*C50)</f>
        <v>0.13377604501866294</v>
      </c>
      <c r="D89">
        <f>D29+(9/0.017)*(D15*D51+D30*D50)</f>
        <v>0.12781467708320038</v>
      </c>
      <c r="E89">
        <f>E29+(9/0.017)*(E15*E51+E30*E50)</f>
        <v>0.07662836979643228</v>
      </c>
      <c r="F89">
        <f>F29+(9/0.017)*(F15*F51+F30*F50)</f>
        <v>-0.013999014474003951</v>
      </c>
    </row>
    <row r="90" spans="1:6" ht="12.75">
      <c r="A90" t="s">
        <v>89</v>
      </c>
      <c r="B90">
        <f>B30+(10/0.017)*(B16*B51+B31*B50)</f>
        <v>0.0961898707757314</v>
      </c>
      <c r="C90">
        <f>C30+(10/0.017)*(C16*C51+C31*C50)</f>
        <v>0.06825178534593952</v>
      </c>
      <c r="D90">
        <f>D30+(10/0.017)*(D16*D51+D31*D50)</f>
        <v>0.07424843497079582</v>
      </c>
      <c r="E90">
        <f>E30+(10/0.017)*(E16*E51+E31*E50)</f>
        <v>0.1048095500666832</v>
      </c>
      <c r="F90">
        <f>F30+(10/0.017)*(F16*F51+F31*F50)</f>
        <v>0.1330147912171354</v>
      </c>
    </row>
    <row r="91" spans="1:6" ht="12.75">
      <c r="A91" t="s">
        <v>90</v>
      </c>
      <c r="B91">
        <f>B31+(11/0.017)*(B17*B51+B32*B50)</f>
        <v>0.0278672834918473</v>
      </c>
      <c r="C91">
        <f>C31+(11/0.017)*(C17*C51+C32*C50)</f>
        <v>-0.0020831673466762007</v>
      </c>
      <c r="D91">
        <f>D31+(11/0.017)*(D17*D51+D32*D50)</f>
        <v>-0.008769916479186</v>
      </c>
      <c r="E91">
        <f>E31+(11/0.017)*(E17*E51+E32*E50)</f>
        <v>-0.045401824447029955</v>
      </c>
      <c r="F91">
        <f>F31+(11/0.017)*(F17*F51+F32*F50)</f>
        <v>0.02804058345358165</v>
      </c>
    </row>
    <row r="92" spans="1:6" ht="12.75">
      <c r="A92" t="s">
        <v>91</v>
      </c>
      <c r="B92">
        <f>B32+(12/0.017)*(B18*B51+B33*B50)</f>
        <v>-0.04295431705690016</v>
      </c>
      <c r="C92">
        <f>C32+(12/0.017)*(C18*C51+C33*C50)</f>
        <v>0.021969096784346033</v>
      </c>
      <c r="D92">
        <f>D32+(12/0.017)*(D18*D51+D33*D50)</f>
        <v>0.039182449351968344</v>
      </c>
      <c r="E92">
        <f>E32+(12/0.017)*(E18*E51+E33*E50)</f>
        <v>0.09356763611689303</v>
      </c>
      <c r="F92">
        <f>F32+(12/0.017)*(F18*F51+F33*F50)</f>
        <v>-0.015628016737331094</v>
      </c>
    </row>
    <row r="93" spans="1:6" ht="12.75">
      <c r="A93" t="s">
        <v>92</v>
      </c>
      <c r="B93">
        <f>B33+(13/0.017)*(B19*B51+B34*B50)</f>
        <v>0.09913370914497183</v>
      </c>
      <c r="C93">
        <f>C33+(13/0.017)*(C19*C51+C34*C50)</f>
        <v>0.08129251365248147</v>
      </c>
      <c r="D93">
        <f>D33+(13/0.017)*(D19*D51+D34*D50)</f>
        <v>0.08038006143251467</v>
      </c>
      <c r="E93">
        <f>E33+(13/0.017)*(E19*E51+E34*E50)</f>
        <v>0.07614063507072953</v>
      </c>
      <c r="F93">
        <f>F33+(13/0.017)*(F19*F51+F34*F50)</f>
        <v>0.06972228822836082</v>
      </c>
    </row>
    <row r="94" spans="1:6" ht="12.75">
      <c r="A94" t="s">
        <v>93</v>
      </c>
      <c r="B94">
        <f>B34+(14/0.017)*(B20*B51+B35*B50)</f>
        <v>0.000212505259159672</v>
      </c>
      <c r="C94">
        <f>C34+(14/0.017)*(C20*C51+C35*C50)</f>
        <v>0.00824426808611621</v>
      </c>
      <c r="D94">
        <f>D34+(14/0.017)*(D20*D51+D35*D50)</f>
        <v>0.010854760328779956</v>
      </c>
      <c r="E94">
        <f>E34+(14/0.017)*(E20*E51+E35*E50)</f>
        <v>0.01929370705853084</v>
      </c>
      <c r="F94">
        <f>F34+(14/0.017)*(F20*F51+F35*F50)</f>
        <v>-0.03127085795758678</v>
      </c>
    </row>
    <row r="95" spans="1:6" ht="12.75">
      <c r="A95" t="s">
        <v>94</v>
      </c>
      <c r="B95" s="49">
        <f>B35</f>
        <v>0.0008232136</v>
      </c>
      <c r="C95" s="49">
        <f>C35</f>
        <v>0.005970151</v>
      </c>
      <c r="D95" s="49">
        <f>D35</f>
        <v>0.006555967</v>
      </c>
      <c r="E95" s="49">
        <f>E35</f>
        <v>0.004462432</v>
      </c>
      <c r="F95" s="49">
        <f>F35</f>
        <v>0.0005944526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-0.23644818478239815</v>
      </c>
      <c r="C103">
        <f>C63*10000/C62</f>
        <v>0.1969452798651662</v>
      </c>
      <c r="D103">
        <f>D63*10000/D62</f>
        <v>-1.002471778421033</v>
      </c>
      <c r="E103">
        <f>E63*10000/E62</f>
        <v>-1.9385038632137535</v>
      </c>
      <c r="F103">
        <f>F63*10000/F62</f>
        <v>-4.408648251513424</v>
      </c>
      <c r="G103">
        <f>AVERAGE(C103:E103)</f>
        <v>-0.9146767872565401</v>
      </c>
      <c r="H103">
        <f>STDEV(C103:E103)</f>
        <v>1.0704282932659726</v>
      </c>
      <c r="I103">
        <f>(B103*B4+C103*C4+D103*D4+E103*E4+F103*F4)/SUM(B4:F4)</f>
        <v>-1.2819240472041598</v>
      </c>
      <c r="K103">
        <f>(LN(H103)+LN(H123))/2-LN(K114*K115^3)</f>
        <v>-3.6992012097408127</v>
      </c>
    </row>
    <row r="104" spans="1:11" ht="12.75">
      <c r="A104" t="s">
        <v>68</v>
      </c>
      <c r="B104">
        <f>B64*10000/B62</f>
        <v>-1.1158766309226857</v>
      </c>
      <c r="C104">
        <f>C64*10000/C62</f>
        <v>0.7247567151465556</v>
      </c>
      <c r="D104">
        <f>D64*10000/D62</f>
        <v>0.2759563279065405</v>
      </c>
      <c r="E104">
        <f>E64*10000/E62</f>
        <v>0.42650312684020536</v>
      </c>
      <c r="F104">
        <f>F64*10000/F62</f>
        <v>-1.4585646058931319</v>
      </c>
      <c r="G104">
        <f>AVERAGE(C104:E104)</f>
        <v>0.4757387232977672</v>
      </c>
      <c r="H104">
        <f>STDEV(C104:E104)</f>
        <v>0.2284153122397792</v>
      </c>
      <c r="I104">
        <f>(B104*B4+C104*C4+D104*D4+E104*E4+F104*F4)/SUM(B4:F4)</f>
        <v>-0.012612984588967951</v>
      </c>
      <c r="K104">
        <f>(LN(H104)+LN(H124))/2-LN(K114*K115^4)</f>
        <v>-3.998753567959411</v>
      </c>
    </row>
    <row r="105" spans="1:11" ht="12.75">
      <c r="A105" t="s">
        <v>69</v>
      </c>
      <c r="B105">
        <f>B65*10000/B62</f>
        <v>0.5928854041442212</v>
      </c>
      <c r="C105">
        <f>C65*10000/C62</f>
        <v>0.6486429989355831</v>
      </c>
      <c r="D105">
        <f>D65*10000/D62</f>
        <v>0.49363819703578543</v>
      </c>
      <c r="E105">
        <f>E65*10000/E62</f>
        <v>1.3524092109907435</v>
      </c>
      <c r="F105">
        <f>F65*10000/F62</f>
        <v>-1.0956204719438203</v>
      </c>
      <c r="G105">
        <f>AVERAGE(C105:E105)</f>
        <v>0.8315634689873708</v>
      </c>
      <c r="H105">
        <f>STDEV(C105:E105)</f>
        <v>0.4576754716775649</v>
      </c>
      <c r="I105">
        <f>(B105*B4+C105*C4+D105*D4+E105*E4+F105*F4)/SUM(B4:F4)</f>
        <v>0.5402219243266513</v>
      </c>
      <c r="K105">
        <f>(LN(H105)+LN(H125))/2-LN(K114*K115^5)</f>
        <v>-3.684523579912163</v>
      </c>
    </row>
    <row r="106" spans="1:11" ht="12.75">
      <c r="A106" t="s">
        <v>70</v>
      </c>
      <c r="B106">
        <f>B66*10000/B62</f>
        <v>2.716924241174017</v>
      </c>
      <c r="C106">
        <f>C66*10000/C62</f>
        <v>2.2178540178387176</v>
      </c>
      <c r="D106">
        <f>D66*10000/D62</f>
        <v>2.4584796736682923</v>
      </c>
      <c r="E106">
        <f>E66*10000/E62</f>
        <v>1.6099731894355371</v>
      </c>
      <c r="F106">
        <f>F66*10000/F62</f>
        <v>13.622022720419778</v>
      </c>
      <c r="G106">
        <f>AVERAGE(C106:E106)</f>
        <v>2.095435626980849</v>
      </c>
      <c r="H106">
        <f>STDEV(C106:E106)</f>
        <v>0.4372991084617375</v>
      </c>
      <c r="I106">
        <f>(B106*B4+C106*C4+D106*D4+E106*E4+F106*F4)/SUM(B4:F4)</f>
        <v>3.7212659170677926</v>
      </c>
      <c r="K106">
        <f>(LN(H106)+LN(H126))/2-LN(K114*K115^6)</f>
        <v>-3.1051807530483426</v>
      </c>
    </row>
    <row r="107" spans="1:11" ht="12.75">
      <c r="A107" t="s">
        <v>71</v>
      </c>
      <c r="B107">
        <f>B67*10000/B62</f>
        <v>0.323575144790231</v>
      </c>
      <c r="C107">
        <f>C67*10000/C62</f>
        <v>0.060377522553159674</v>
      </c>
      <c r="D107">
        <f>D67*10000/D62</f>
        <v>-0.05823338963681341</v>
      </c>
      <c r="E107">
        <f>E67*10000/E62</f>
        <v>0.20200136747077221</v>
      </c>
      <c r="F107">
        <f>F67*10000/F62</f>
        <v>-0.633860959931724</v>
      </c>
      <c r="G107">
        <f>AVERAGE(C107:E107)</f>
        <v>0.0680485001290395</v>
      </c>
      <c r="H107">
        <f>STDEV(C107:E107)</f>
        <v>0.13028685706715876</v>
      </c>
      <c r="I107">
        <f>(B107*B4+C107*C4+D107*D4+E107*E4+F107*F4)/SUM(B4:F4)</f>
        <v>0.011562775636720441</v>
      </c>
      <c r="K107">
        <f>(LN(H107)+LN(H127))/2-LN(K114*K115^7)</f>
        <v>-3.9136666099659463</v>
      </c>
    </row>
    <row r="108" spans="1:9" ht="12.75">
      <c r="A108" t="s">
        <v>72</v>
      </c>
      <c r="B108">
        <f>B68*10000/B62</f>
        <v>-0.05652484751698421</v>
      </c>
      <c r="C108">
        <f>C68*10000/C62</f>
        <v>0.13880031008494342</v>
      </c>
      <c r="D108">
        <f>D68*10000/D62</f>
        <v>0.12009873751127084</v>
      </c>
      <c r="E108">
        <f>E68*10000/E62</f>
        <v>0.12598224136846678</v>
      </c>
      <c r="F108">
        <f>F68*10000/F62</f>
        <v>-0.1477893857975177</v>
      </c>
      <c r="G108">
        <f>AVERAGE(C108:E108)</f>
        <v>0.12829376298822703</v>
      </c>
      <c r="H108">
        <f>STDEV(C108:E108)</f>
        <v>0.009562664551841382</v>
      </c>
      <c r="I108">
        <f>(B108*B4+C108*C4+D108*D4+E108*E4+F108*F4)/SUM(B4:F4)</f>
        <v>0.06472729415691911</v>
      </c>
    </row>
    <row r="109" spans="1:9" ht="12.75">
      <c r="A109" t="s">
        <v>73</v>
      </c>
      <c r="B109">
        <f>B69*10000/B62</f>
        <v>-0.000310127570204423</v>
      </c>
      <c r="C109">
        <f>C69*10000/C62</f>
        <v>-0.011673396896009299</v>
      </c>
      <c r="D109">
        <f>D69*10000/D62</f>
        <v>-0.04945930464123334</v>
      </c>
      <c r="E109">
        <f>E69*10000/E62</f>
        <v>0.041540381682181354</v>
      </c>
      <c r="F109">
        <f>F69*10000/F62</f>
        <v>-0.08303926897922177</v>
      </c>
      <c r="G109">
        <f>AVERAGE(C109:E109)</f>
        <v>-0.0065307732850204275</v>
      </c>
      <c r="H109">
        <f>STDEV(C109:E109)</f>
        <v>0.045717290612449814</v>
      </c>
      <c r="I109">
        <f>(B109*B4+C109*C4+D109*D4+E109*E4+F109*F4)/SUM(B4:F4)</f>
        <v>-0.01582053131308596</v>
      </c>
    </row>
    <row r="110" spans="1:11" ht="12.75">
      <c r="A110" t="s">
        <v>74</v>
      </c>
      <c r="B110">
        <f>B70*10000/B62</f>
        <v>-0.3571890211338063</v>
      </c>
      <c r="C110">
        <f>C70*10000/C62</f>
        <v>-0.11030532582656435</v>
      </c>
      <c r="D110">
        <f>D70*10000/D62</f>
        <v>-0.08886218670679555</v>
      </c>
      <c r="E110">
        <f>E70*10000/E62</f>
        <v>-0.15892055159634474</v>
      </c>
      <c r="F110">
        <f>F70*10000/F62</f>
        <v>-0.322264630031514</v>
      </c>
      <c r="G110">
        <f>AVERAGE(C110:E110)</f>
        <v>-0.11936268804323487</v>
      </c>
      <c r="H110">
        <f>STDEV(C110:E110)</f>
        <v>0.03589666391870264</v>
      </c>
      <c r="I110">
        <f>(B110*B4+C110*C4+D110*D4+E110*E4+F110*F4)/SUM(B4:F4)</f>
        <v>-0.18086231927801763</v>
      </c>
      <c r="K110">
        <f>EXP(AVERAGE(K103:K107))</f>
        <v>0.025216287998153137</v>
      </c>
    </row>
    <row r="111" spans="1:9" ht="12.75">
      <c r="A111" t="s">
        <v>75</v>
      </c>
      <c r="B111">
        <f>B71*10000/B62</f>
        <v>0.018578834186046427</v>
      </c>
      <c r="C111">
        <f>C71*10000/C62</f>
        <v>0.015651060951990477</v>
      </c>
      <c r="D111">
        <f>D71*10000/D62</f>
        <v>0.024539340226535443</v>
      </c>
      <c r="E111">
        <f>E71*10000/E62</f>
        <v>0.05934322044156253</v>
      </c>
      <c r="F111">
        <f>F71*10000/F62</f>
        <v>-0.004403088316345646</v>
      </c>
      <c r="G111">
        <f>AVERAGE(C111:E111)</f>
        <v>0.033177873873362816</v>
      </c>
      <c r="H111">
        <f>STDEV(C111:E111)</f>
        <v>0.02309154386114271</v>
      </c>
      <c r="I111">
        <f>(B111*B4+C111*C4+D111*D4+E111*E4+F111*F4)/SUM(B4:F4)</f>
        <v>0.026055635441078747</v>
      </c>
    </row>
    <row r="112" spans="1:9" ht="12.75">
      <c r="A112" t="s">
        <v>76</v>
      </c>
      <c r="B112">
        <f>B72*10000/B62</f>
        <v>-0.025276654582355496</v>
      </c>
      <c r="C112">
        <f>C72*10000/C62</f>
        <v>-0.017813483156587893</v>
      </c>
      <c r="D112">
        <f>D72*10000/D62</f>
        <v>-0.026499440273362738</v>
      </c>
      <c r="E112">
        <f>E72*10000/E62</f>
        <v>-0.008904942475577689</v>
      </c>
      <c r="F112">
        <f>F72*10000/F62</f>
        <v>-0.01076947723612231</v>
      </c>
      <c r="G112">
        <f>AVERAGE(C112:E112)</f>
        <v>-0.01773928863517611</v>
      </c>
      <c r="H112">
        <f>STDEV(C112:E112)</f>
        <v>0.008797483549818172</v>
      </c>
      <c r="I112">
        <f>(B112*B4+C112*C4+D112*D4+E112*E4+F112*F4)/SUM(B4:F4)</f>
        <v>-0.017902305998715055</v>
      </c>
    </row>
    <row r="113" spans="1:9" ht="12.75">
      <c r="A113" t="s">
        <v>77</v>
      </c>
      <c r="B113">
        <f>B73*10000/B62</f>
        <v>0.004845688899462799</v>
      </c>
      <c r="C113">
        <f>C73*10000/C62</f>
        <v>0.016146770545584076</v>
      </c>
      <c r="D113">
        <f>D73*10000/D62</f>
        <v>0.01873058112565129</v>
      </c>
      <c r="E113">
        <f>E73*10000/E62</f>
        <v>0.004566003807964677</v>
      </c>
      <c r="F113">
        <f>F73*10000/F62</f>
        <v>-0.027474741829311505</v>
      </c>
      <c r="G113">
        <f>AVERAGE(C113:E113)</f>
        <v>0.013147785159733347</v>
      </c>
      <c r="H113">
        <f>STDEV(C113:E113)</f>
        <v>0.007543490415954026</v>
      </c>
      <c r="I113">
        <f>(B113*B4+C113*C4+D113*D4+E113*E4+F113*F4)/SUM(B4:F4)</f>
        <v>0.0065318623957289525</v>
      </c>
    </row>
    <row r="114" spans="1:11" ht="12.75">
      <c r="A114" t="s">
        <v>78</v>
      </c>
      <c r="B114">
        <f>B74*10000/B62</f>
        <v>-0.19732795151981658</v>
      </c>
      <c r="C114">
        <f>C74*10000/C62</f>
        <v>-0.1978103091764688</v>
      </c>
      <c r="D114">
        <f>D74*10000/D62</f>
        <v>-0.20114483509107453</v>
      </c>
      <c r="E114">
        <f>E74*10000/E62</f>
        <v>-0.18957105553639378</v>
      </c>
      <c r="F114">
        <f>F74*10000/F62</f>
        <v>-0.15338752326304206</v>
      </c>
      <c r="G114">
        <f>AVERAGE(C114:E114)</f>
        <v>-0.1961753999346457</v>
      </c>
      <c r="H114">
        <f>STDEV(C114:E114)</f>
        <v>0.005957582518676279</v>
      </c>
      <c r="I114">
        <f>(B114*B4+C114*C4+D114*D4+E114*E4+F114*F4)/SUM(B4:F4)</f>
        <v>-0.19064106994129726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-0.01068115995738855</v>
      </c>
      <c r="C115">
        <f>C75*10000/C62</f>
        <v>-0.0052521097411309175</v>
      </c>
      <c r="D115">
        <f>D75*10000/D62</f>
        <v>-0.000861791928327104</v>
      </c>
      <c r="E115">
        <f>E75*10000/E62</f>
        <v>-0.0032325054486250933</v>
      </c>
      <c r="F115">
        <f>F75*10000/F62</f>
        <v>0.00998321130091996</v>
      </c>
      <c r="G115">
        <f>AVERAGE(C115:E115)</f>
        <v>-0.0031154690393610384</v>
      </c>
      <c r="H115">
        <f>STDEV(C115:E115)</f>
        <v>0.002197497614373149</v>
      </c>
      <c r="I115">
        <f>(B115*B4+C115*C4+D115*D4+E115*E4+F115*F4)/SUM(B4:F4)</f>
        <v>-0.0024666909811890255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108.99794294055425</v>
      </c>
      <c r="C122">
        <f>C82*10000/C62</f>
        <v>48.677898233918874</v>
      </c>
      <c r="D122">
        <f>D82*10000/D62</f>
        <v>-5.150919084316273</v>
      </c>
      <c r="E122">
        <f>E82*10000/E62</f>
        <v>-57.5482005670319</v>
      </c>
      <c r="F122">
        <f>F82*10000/F62</f>
        <v>-93.46046615975179</v>
      </c>
      <c r="G122">
        <f>AVERAGE(C122:E122)</f>
        <v>-4.673740472476432</v>
      </c>
      <c r="H122">
        <f>STDEV(C122:E122)</f>
        <v>53.1146570278679</v>
      </c>
      <c r="I122">
        <f>(B122*B4+C122*C4+D122*D4+E122*E4+F122*F4)/SUM(B4:F4)</f>
        <v>-0.03154595375990392</v>
      </c>
    </row>
    <row r="123" spans="1:9" ht="12.75">
      <c r="A123" t="s">
        <v>82</v>
      </c>
      <c r="B123">
        <f>B83*10000/B62</f>
        <v>0.7156959873606931</v>
      </c>
      <c r="C123">
        <f>C83*10000/C62</f>
        <v>0.6400269462302314</v>
      </c>
      <c r="D123">
        <f>D83*10000/D62</f>
        <v>1.13885001400852</v>
      </c>
      <c r="E123">
        <f>E83*10000/E62</f>
        <v>3.1650390881824815</v>
      </c>
      <c r="F123">
        <f>F83*10000/F62</f>
        <v>5.292337782665313</v>
      </c>
      <c r="G123">
        <f>AVERAGE(C123:E123)</f>
        <v>1.647972016140411</v>
      </c>
      <c r="H123">
        <f>STDEV(C123:E123)</f>
        <v>1.3372828754764867</v>
      </c>
      <c r="I123">
        <f>(B123*B4+C123*C4+D123*D4+E123*E4+F123*F4)/SUM(B4:F4)</f>
        <v>1.9984822341321216</v>
      </c>
    </row>
    <row r="124" spans="1:9" ht="12.75">
      <c r="A124" t="s">
        <v>83</v>
      </c>
      <c r="B124">
        <f>B84*10000/B62</f>
        <v>-2.2569738613045303</v>
      </c>
      <c r="C124">
        <f>C84*10000/C62</f>
        <v>1.6927421650567052</v>
      </c>
      <c r="D124">
        <f>D84*10000/D62</f>
        <v>-0.10709951158228424</v>
      </c>
      <c r="E124">
        <f>E84*10000/E62</f>
        <v>-0.16091735334371013</v>
      </c>
      <c r="F124">
        <f>F84*10000/F62</f>
        <v>2.561354724111059</v>
      </c>
      <c r="G124">
        <f>AVERAGE(C124:E124)</f>
        <v>0.47490843337690364</v>
      </c>
      <c r="H124">
        <f>STDEV(C124:E124)</f>
        <v>1.0550181697657286</v>
      </c>
      <c r="I124">
        <f>(B124*B4+C124*C4+D124*D4+E124*E4+F124*F4)/SUM(B4:F4)</f>
        <v>0.35706818037039506</v>
      </c>
    </row>
    <row r="125" spans="1:9" ht="12.75">
      <c r="A125" t="s">
        <v>84</v>
      </c>
      <c r="B125">
        <f>B85*10000/B62</f>
        <v>0.5674657597112132</v>
      </c>
      <c r="C125">
        <f>C85*10000/C62</f>
        <v>0.6416472219073786</v>
      </c>
      <c r="D125">
        <f>D85*10000/D62</f>
        <v>0.4060555502560052</v>
      </c>
      <c r="E125">
        <f>E85*10000/E62</f>
        <v>1.0064799860478966</v>
      </c>
      <c r="F125">
        <f>F85*10000/F62</f>
        <v>-1.8150412057034848</v>
      </c>
      <c r="G125">
        <f>AVERAGE(C125:E125)</f>
        <v>0.6847275860704268</v>
      </c>
      <c r="H125">
        <f>STDEV(C125:E125)</f>
        <v>0.30252159279350344</v>
      </c>
      <c r="I125">
        <f>(B125*B4+C125*C4+D125*D4+E125*E4+F125*F4)/SUM(B4:F4)</f>
        <v>0.33468574169736975</v>
      </c>
    </row>
    <row r="126" spans="1:9" ht="12.75">
      <c r="A126" t="s">
        <v>85</v>
      </c>
      <c r="B126">
        <f>B86*10000/B62</f>
        <v>0.34673878959066484</v>
      </c>
      <c r="C126">
        <f>C86*10000/C62</f>
        <v>0.4535996779286969</v>
      </c>
      <c r="D126">
        <f>D86*10000/D62</f>
        <v>0.36711535671325507</v>
      </c>
      <c r="E126">
        <f>E86*10000/E62</f>
        <v>-0.11980353897724925</v>
      </c>
      <c r="F126">
        <f>F86*10000/F62</f>
        <v>0.21205735644774987</v>
      </c>
      <c r="G126">
        <f>AVERAGE(C126:E126)</f>
        <v>0.23363716522156755</v>
      </c>
      <c r="H126">
        <f>STDEV(C126:E126)</f>
        <v>0.3091280203935589</v>
      </c>
      <c r="I126">
        <f>(B126*B4+C126*C4+D126*D4+E126*E4+F126*F4)/SUM(B4:F4)</f>
        <v>0.24714276603271626</v>
      </c>
    </row>
    <row r="127" spans="1:9" ht="12.75">
      <c r="A127" t="s">
        <v>86</v>
      </c>
      <c r="B127">
        <f>B87*10000/B62</f>
        <v>0.16792907728718914</v>
      </c>
      <c r="C127">
        <f>C87*10000/C62</f>
        <v>-0.06778403309907019</v>
      </c>
      <c r="D127">
        <f>D87*10000/D62</f>
        <v>-0.11327021611111991</v>
      </c>
      <c r="E127">
        <f>E87*10000/E62</f>
        <v>-0.1925106457575564</v>
      </c>
      <c r="F127">
        <f>F87*10000/F62</f>
        <v>0.2617884057032274</v>
      </c>
      <c r="G127">
        <f>AVERAGE(C127:E127)</f>
        <v>-0.1245216316559155</v>
      </c>
      <c r="H127">
        <f>STDEV(C127:E127)</f>
        <v>0.06311994724440338</v>
      </c>
      <c r="I127">
        <f>(B127*B4+C127*C4+D127*D4+E127*E4+F127*F4)/SUM(B4:F4)</f>
        <v>-0.030671951710533944</v>
      </c>
    </row>
    <row r="128" spans="1:9" ht="12.75">
      <c r="A128" t="s">
        <v>87</v>
      </c>
      <c r="B128">
        <f>B88*10000/B62</f>
        <v>-0.5977615368272483</v>
      </c>
      <c r="C128">
        <f>C88*10000/C62</f>
        <v>0.17294103963677998</v>
      </c>
      <c r="D128">
        <f>D88*10000/D62</f>
        <v>0.2215446172987383</v>
      </c>
      <c r="E128">
        <f>E88*10000/E62</f>
        <v>0.43159672121266085</v>
      </c>
      <c r="F128">
        <f>F88*10000/F62</f>
        <v>0.16281588050057147</v>
      </c>
      <c r="G128">
        <f>AVERAGE(C128:E128)</f>
        <v>0.27536079271605973</v>
      </c>
      <c r="H128">
        <f>STDEV(C128:E128)</f>
        <v>0.13746936369708632</v>
      </c>
      <c r="I128">
        <f>(B128*B4+C128*C4+D128*D4+E128*E4+F128*F4)/SUM(B4:F4)</f>
        <v>0.1338455980394604</v>
      </c>
    </row>
    <row r="129" spans="1:9" ht="12.75">
      <c r="A129" t="s">
        <v>88</v>
      </c>
      <c r="B129">
        <f>B89*10000/B62</f>
        <v>0.19448168610109393</v>
      </c>
      <c r="C129">
        <f>C89*10000/C62</f>
        <v>0.13377591107058545</v>
      </c>
      <c r="D129">
        <f>D89*10000/D62</f>
        <v>0.12781457746566557</v>
      </c>
      <c r="E129">
        <f>E89*10000/E62</f>
        <v>0.07662847525375117</v>
      </c>
      <c r="F129">
        <f>F89*10000/F62</f>
        <v>-0.013998832605098667</v>
      </c>
      <c r="G129">
        <f>AVERAGE(C129:E129)</f>
        <v>0.11273965459666739</v>
      </c>
      <c r="H129">
        <f>STDEV(C129:E129)</f>
        <v>0.03141492208711463</v>
      </c>
      <c r="I129">
        <f>(B129*B4+C129*C4+D129*D4+E129*E4+F129*F4)/SUM(B4:F4)</f>
        <v>0.10769729372669208</v>
      </c>
    </row>
    <row r="130" spans="1:9" ht="12.75">
      <c r="A130" t="s">
        <v>89</v>
      </c>
      <c r="B130">
        <f>B90*10000/B62</f>
        <v>0.09618996044771595</v>
      </c>
      <c r="C130">
        <f>C90*10000/C62</f>
        <v>0.06825171700638417</v>
      </c>
      <c r="D130">
        <f>D90*10000/D62</f>
        <v>0.07424837710227694</v>
      </c>
      <c r="E130">
        <f>E90*10000/E62</f>
        <v>0.1048096943074412</v>
      </c>
      <c r="F130">
        <f>F90*10000/F62</f>
        <v>0.13301306314874098</v>
      </c>
      <c r="G130">
        <f>AVERAGE(C130:E130)</f>
        <v>0.08243659613870076</v>
      </c>
      <c r="H130">
        <f>STDEV(C130:E130)</f>
        <v>0.01960629042750042</v>
      </c>
      <c r="I130">
        <f>(B130*B4+C130*C4+D130*D4+E130*E4+F130*F4)/SUM(B4:F4)</f>
        <v>0.09116887941673837</v>
      </c>
    </row>
    <row r="131" spans="1:9" ht="12.75">
      <c r="A131" t="s">
        <v>90</v>
      </c>
      <c r="B131">
        <f>B91*10000/B62</f>
        <v>0.027867309470826107</v>
      </c>
      <c r="C131">
        <f>C91*10000/C62</f>
        <v>-0.0020831652608299554</v>
      </c>
      <c r="D131">
        <f>D91*10000/D62</f>
        <v>-0.008769909643997117</v>
      </c>
      <c r="E131">
        <f>E91*10000/E62</f>
        <v>-0.04540188692982441</v>
      </c>
      <c r="F131">
        <f>F91*10000/F62</f>
        <v>0.028040219162922066</v>
      </c>
      <c r="G131">
        <f>AVERAGE(C131:E131)</f>
        <v>-0.018751653944883828</v>
      </c>
      <c r="H131">
        <f>STDEV(C131:E131)</f>
        <v>0.023320684514506976</v>
      </c>
      <c r="I131">
        <f>(B131*B4+C131*C4+D131*D4+E131*E4+F131*F4)/SUM(B4:F4)</f>
        <v>-0.005762272828365218</v>
      </c>
    </row>
    <row r="132" spans="1:9" ht="12.75">
      <c r="A132" t="s">
        <v>91</v>
      </c>
      <c r="B132">
        <f>B92*10000/B62</f>
        <v>-0.042954357100605634</v>
      </c>
      <c r="C132">
        <f>C92*10000/C62</f>
        <v>0.021969074786997566</v>
      </c>
      <c r="D132">
        <f>D92*10000/D62</f>
        <v>0.03918241881354271</v>
      </c>
      <c r="E132">
        <f>E92*10000/E62</f>
        <v>0.09356776488633006</v>
      </c>
      <c r="F132">
        <f>F92*10000/F62</f>
        <v>-0.01562781370516043</v>
      </c>
      <c r="G132">
        <f>AVERAGE(C132:E132)</f>
        <v>0.051573086162290116</v>
      </c>
      <c r="H132">
        <f>STDEV(C132:E132)</f>
        <v>0.03737297932993232</v>
      </c>
      <c r="I132">
        <f>(B132*B4+C132*C4+D132*D4+E132*E4+F132*F4)/SUM(B4:F4)</f>
        <v>0.028922207665793714</v>
      </c>
    </row>
    <row r="133" spans="1:9" ht="12.75">
      <c r="A133" t="s">
        <v>92</v>
      </c>
      <c r="B133">
        <f>B93*10000/B62</f>
        <v>0.0991338015613184</v>
      </c>
      <c r="C133">
        <f>C93*10000/C62</f>
        <v>0.08129243225542777</v>
      </c>
      <c r="D133">
        <f>D93*10000/D62</f>
        <v>0.08037999878506485</v>
      </c>
      <c r="E133">
        <f>E93*10000/E62</f>
        <v>0.07614073985681927</v>
      </c>
      <c r="F133">
        <f>F93*10000/F62</f>
        <v>0.06972138242772338</v>
      </c>
      <c r="G133">
        <f>AVERAGE(C133:E133)</f>
        <v>0.07927105696577062</v>
      </c>
      <c r="H133">
        <f>STDEV(C133:E133)</f>
        <v>0.002749053948434683</v>
      </c>
      <c r="I133">
        <f>(B133*B4+C133*C4+D133*D4+E133*E4+F133*F4)/SUM(B4:F4)</f>
        <v>0.08087688346962141</v>
      </c>
    </row>
    <row r="134" spans="1:9" ht="12.75">
      <c r="A134" t="s">
        <v>93</v>
      </c>
      <c r="B134">
        <f>B94*10000/B62</f>
        <v>0.00021250545726544097</v>
      </c>
      <c r="C134">
        <f>C94*10000/C62</f>
        <v>0.008244259831246211</v>
      </c>
      <c r="D134">
        <f>D94*10000/D62</f>
        <v>0.01085475186868375</v>
      </c>
      <c r="E134">
        <f>E94*10000/E62</f>
        <v>0.019293733610872006</v>
      </c>
      <c r="F134">
        <f>F94*10000/F62</f>
        <v>-0.03127045170065244</v>
      </c>
      <c r="G134">
        <f>AVERAGE(C134:E134)</f>
        <v>0.012797581770267323</v>
      </c>
      <c r="H134">
        <f>STDEV(C134:E134)</f>
        <v>0.005775262653899377</v>
      </c>
      <c r="I134">
        <f>(B134*B4+C134*C4+D134*D4+E134*E4+F134*F4)/SUM(B4:F4)</f>
        <v>0.005102422550592154</v>
      </c>
    </row>
    <row r="135" spans="1:9" ht="12.75">
      <c r="A135" t="s">
        <v>94</v>
      </c>
      <c r="B135">
        <f>B95*10000/B62</f>
        <v>0.000823214367432128</v>
      </c>
      <c r="C135">
        <f>C95*10000/C62</f>
        <v>0.005970145022171543</v>
      </c>
      <c r="D135">
        <f>D95*10000/D62</f>
        <v>0.006555961890342129</v>
      </c>
      <c r="E135">
        <f>E95*10000/E62</f>
        <v>0.004462438141277906</v>
      </c>
      <c r="F135">
        <f>F95*10000/F62</f>
        <v>0.000594444877138951</v>
      </c>
      <c r="G135">
        <f>AVERAGE(C135:E135)</f>
        <v>0.005662848351263859</v>
      </c>
      <c r="H135">
        <f>STDEV(C135:E135)</f>
        <v>0.001080061968100535</v>
      </c>
      <c r="I135">
        <f>(B135*B4+C135*C4+D135*D4+E135*E4+F135*F4)/SUM(B4:F4)</f>
        <v>0.004286174310725879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2005-10-21T08:55:54Z</cp:lastPrinted>
  <dcterms:created xsi:type="dcterms:W3CDTF">2005-10-21T08:55:54Z</dcterms:created>
  <dcterms:modified xsi:type="dcterms:W3CDTF">2005-10-21T09:08:34Z</dcterms:modified>
  <cp:category/>
  <cp:version/>
  <cp:contentType/>
  <cp:contentStatus/>
</cp:coreProperties>
</file>