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<sst xmlns="http://schemas.openxmlformats.org/spreadsheetml/2006/main" count="204" uniqueCount="98">
  <si>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24/10/2005       06:56:41</t>
  </si>
  <si>
    <t>LISSNER</t>
  </si>
  <si>
    <t>HCMQAP713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</si>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</sst>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9111053"/>
        <c:axId val="39346294"/>
      </c:lineChart>
      <c:catAx>
        <c:axId val="491110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46294"/>
        <c:crosses val="autoZero"/>
        <c:auto val="1"/>
        <c:lblOffset val="100"/>
        <c:noMultiLvlLbl val="0"/>
      </c:catAx>
      <c:valAx>
        <c:axId val="39346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110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-0.003751</v>
      </c>
      <c r="D4" s="12">
        <v>-0.00375</v>
      </c>
      <c r="E4" s="12">
        <v>-0.00375</v>
      </c>
      <c r="F4" s="24">
        <v>-0.002081</v>
      </c>
      <c r="G4" s="34">
        <v>-0.011689</v>
      </c>
    </row>
    <row r="5" spans="1:7" ht="12.75" thickBot="1">
      <c r="A5" s="44" t="s">
        <v>13</v>
      </c>
      <c r="B5" s="45">
        <v>1.927246</v>
      </c>
      <c r="C5" s="46">
        <v>0.799633</v>
      </c>
      <c r="D5" s="46">
        <v>-1.310752</v>
      </c>
      <c r="E5" s="46">
        <v>-0.631127</v>
      </c>
      <c r="F5" s="47">
        <v>-0.071385</v>
      </c>
      <c r="G5" s="48">
        <v>5.640108</v>
      </c>
    </row>
    <row r="6" spans="1:7" ht="12.75" thickTop="1">
      <c r="A6" s="6" t="s">
        <v>14</v>
      </c>
      <c r="B6" s="39">
        <v>-19.91551</v>
      </c>
      <c r="C6" s="40">
        <v>68.04482</v>
      </c>
      <c r="D6" s="40">
        <v>-40.03251</v>
      </c>
      <c r="E6" s="40">
        <v>105.0538</v>
      </c>
      <c r="F6" s="41">
        <v>-218.235</v>
      </c>
      <c r="G6" s="42">
        <v>0.00410609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1.123781</v>
      </c>
      <c r="C8" s="13">
        <v>-2.281094</v>
      </c>
      <c r="D8" s="13">
        <v>-1.066803</v>
      </c>
      <c r="E8" s="13">
        <v>-1.496225</v>
      </c>
      <c r="F8" s="25">
        <v>-3.504179</v>
      </c>
      <c r="G8" s="35">
        <v>-1.470808</v>
      </c>
    </row>
    <row r="9" spans="1:7" ht="12">
      <c r="A9" s="20" t="s">
        <v>17</v>
      </c>
      <c r="B9" s="29">
        <v>0.4945064</v>
      </c>
      <c r="C9" s="13">
        <v>-0.4471837</v>
      </c>
      <c r="D9" s="13">
        <v>0.7417552</v>
      </c>
      <c r="E9" s="13">
        <v>-0.3153294</v>
      </c>
      <c r="F9" s="25">
        <v>-1.374295</v>
      </c>
      <c r="G9" s="35">
        <v>-0.1170014</v>
      </c>
    </row>
    <row r="10" spans="1:7" ht="12">
      <c r="A10" s="20" t="s">
        <v>18</v>
      </c>
      <c r="B10" s="29">
        <v>-0.7431584</v>
      </c>
      <c r="C10" s="13">
        <v>0.5967136</v>
      </c>
      <c r="D10" s="13">
        <v>-0.434776</v>
      </c>
      <c r="E10" s="13">
        <v>0.113083</v>
      </c>
      <c r="F10" s="25">
        <v>-0.9635815</v>
      </c>
      <c r="G10" s="35">
        <v>-0.1699091</v>
      </c>
    </row>
    <row r="11" spans="1:7" ht="12">
      <c r="A11" s="21" t="s">
        <v>19</v>
      </c>
      <c r="B11" s="31">
        <v>2.321381</v>
      </c>
      <c r="C11" s="15">
        <v>0.8295406</v>
      </c>
      <c r="D11" s="15">
        <v>2.088705</v>
      </c>
      <c r="E11" s="15">
        <v>1.601846</v>
      </c>
      <c r="F11" s="27">
        <v>12.71909</v>
      </c>
      <c r="G11" s="37">
        <v>3.121429</v>
      </c>
    </row>
    <row r="12" spans="1:7" ht="12">
      <c r="A12" s="20" t="s">
        <v>20</v>
      </c>
      <c r="B12" s="29">
        <v>0.3625754</v>
      </c>
      <c r="C12" s="13">
        <v>-0.2356542</v>
      </c>
      <c r="D12" s="13">
        <v>-0.001384729</v>
      </c>
      <c r="E12" s="13">
        <v>0.02016699</v>
      </c>
      <c r="F12" s="25">
        <v>-0.1051564</v>
      </c>
      <c r="G12" s="35">
        <v>-0.01377669</v>
      </c>
    </row>
    <row r="13" spans="1:7" ht="12">
      <c r="A13" s="20" t="s">
        <v>21</v>
      </c>
      <c r="B13" s="29">
        <v>-0.1718325</v>
      </c>
      <c r="C13" s="13">
        <v>-0.1895904</v>
      </c>
      <c r="D13" s="13">
        <v>-0.03579845</v>
      </c>
      <c r="E13" s="13">
        <v>-0.2082967</v>
      </c>
      <c r="F13" s="25">
        <v>-0.1542035</v>
      </c>
      <c r="G13" s="35">
        <v>-0.1498047</v>
      </c>
    </row>
    <row r="14" spans="1:7" ht="12">
      <c r="A14" s="20" t="s">
        <v>22</v>
      </c>
      <c r="B14" s="29">
        <v>0.01214091</v>
      </c>
      <c r="C14" s="13">
        <v>-0.01978202</v>
      </c>
      <c r="D14" s="13">
        <v>-0.0261185</v>
      </c>
      <c r="E14" s="13">
        <v>-0.05978454</v>
      </c>
      <c r="F14" s="25">
        <v>0.06764267</v>
      </c>
      <c r="G14" s="35">
        <v>-0.01463928</v>
      </c>
    </row>
    <row r="15" spans="1:7" ht="12">
      <c r="A15" s="21" t="s">
        <v>23</v>
      </c>
      <c r="B15" s="31">
        <v>-0.3857844</v>
      </c>
      <c r="C15" s="15">
        <v>-0.1841593</v>
      </c>
      <c r="D15" s="15">
        <v>-0.06416504</v>
      </c>
      <c r="E15" s="15">
        <v>-0.1095883</v>
      </c>
      <c r="F15" s="27">
        <v>-0.3922356</v>
      </c>
      <c r="G15" s="37">
        <v>-0.1943087</v>
      </c>
    </row>
    <row r="16" spans="1:7" ht="12">
      <c r="A16" s="20" t="s">
        <v>24</v>
      </c>
      <c r="B16" s="29">
        <v>0.01764804</v>
      </c>
      <c r="C16" s="13">
        <v>0.01704084</v>
      </c>
      <c r="D16" s="13">
        <v>0.006517646</v>
      </c>
      <c r="E16" s="13">
        <v>0.02376341</v>
      </c>
      <c r="F16" s="25">
        <v>0.01534855</v>
      </c>
      <c r="G16" s="35">
        <v>0.01598817</v>
      </c>
    </row>
    <row r="17" spans="1:7" ht="12">
      <c r="A17" s="20" t="s">
        <v>25</v>
      </c>
      <c r="B17" s="29">
        <v>-0.02765066</v>
      </c>
      <c r="C17" s="13">
        <v>-0.03499653</v>
      </c>
      <c r="D17" s="13">
        <v>-0.02534664</v>
      </c>
      <c r="E17" s="13">
        <v>-0.01906454</v>
      </c>
      <c r="F17" s="25">
        <v>-0.024324</v>
      </c>
      <c r="G17" s="35">
        <v>-0.02635498</v>
      </c>
    </row>
    <row r="18" spans="1:7" ht="12">
      <c r="A18" s="20" t="s">
        <v>26</v>
      </c>
      <c r="B18" s="29">
        <v>0.02256386</v>
      </c>
      <c r="C18" s="13">
        <v>0.01005471</v>
      </c>
      <c r="D18" s="13">
        <v>0.0380567</v>
      </c>
      <c r="E18" s="13">
        <v>-0.0112193</v>
      </c>
      <c r="F18" s="25">
        <v>0.02536721</v>
      </c>
      <c r="G18" s="35">
        <v>0.01552057</v>
      </c>
    </row>
    <row r="19" spans="1:7" ht="12">
      <c r="A19" s="21" t="s">
        <v>27</v>
      </c>
      <c r="B19" s="31">
        <v>-0.2049024</v>
      </c>
      <c r="C19" s="15">
        <v>-0.1827124</v>
      </c>
      <c r="D19" s="15">
        <v>-0.2034518</v>
      </c>
      <c r="E19" s="15">
        <v>-0.1925196</v>
      </c>
      <c r="F19" s="27">
        <v>-0.1437523</v>
      </c>
      <c r="G19" s="37">
        <v>-0.1880697</v>
      </c>
    </row>
    <row r="20" spans="1:7" ht="12.75" thickBot="1">
      <c r="A20" s="44" t="s">
        <v>28</v>
      </c>
      <c r="B20" s="45">
        <v>-0.004357301</v>
      </c>
      <c r="C20" s="46">
        <v>0.002551015</v>
      </c>
      <c r="D20" s="46">
        <v>0.000808061</v>
      </c>
      <c r="E20" s="46">
        <v>0.001501765</v>
      </c>
      <c r="F20" s="47">
        <v>-0.000636653</v>
      </c>
      <c r="G20" s="48">
        <v>0.0004546263</v>
      </c>
    </row>
    <row r="21" spans="1:7" ht="12.75" thickTop="1">
      <c r="A21" s="6" t="s">
        <v>29</v>
      </c>
      <c r="B21" s="39">
        <v>-27.76923</v>
      </c>
      <c r="C21" s="40">
        <v>28.22752</v>
      </c>
      <c r="D21" s="40">
        <v>8.83557</v>
      </c>
      <c r="E21" s="40">
        <v>19.47439</v>
      </c>
      <c r="F21" s="41">
        <v>-71.75503</v>
      </c>
      <c r="G21" s="43">
        <v>0.006529101</v>
      </c>
    </row>
    <row r="22" spans="1:7" ht="12">
      <c r="A22" s="20" t="s">
        <v>30</v>
      </c>
      <c r="B22" s="29">
        <v>38.54512</v>
      </c>
      <c r="C22" s="13">
        <v>15.99268</v>
      </c>
      <c r="D22" s="13">
        <v>-26.2151</v>
      </c>
      <c r="E22" s="13">
        <v>-12.62255</v>
      </c>
      <c r="F22" s="25">
        <v>-1.427707</v>
      </c>
      <c r="G22" s="36">
        <v>0</v>
      </c>
    </row>
    <row r="23" spans="1:7" ht="12">
      <c r="A23" s="20" t="s">
        <v>31</v>
      </c>
      <c r="B23" s="29">
        <v>-3.69343</v>
      </c>
      <c r="C23" s="13">
        <v>-2.69331</v>
      </c>
      <c r="D23" s="13">
        <v>-1.88903</v>
      </c>
      <c r="E23" s="13">
        <v>-0.4933437</v>
      </c>
      <c r="F23" s="25">
        <v>7.641884</v>
      </c>
      <c r="G23" s="35">
        <v>-0.7354542</v>
      </c>
    </row>
    <row r="24" spans="1:7" ht="12">
      <c r="A24" s="20" t="s">
        <v>32</v>
      </c>
      <c r="B24" s="29">
        <v>-1.73685</v>
      </c>
      <c r="C24" s="13">
        <v>0.1772137</v>
      </c>
      <c r="D24" s="13">
        <v>0.2572088</v>
      </c>
      <c r="E24" s="13">
        <v>0.5970054</v>
      </c>
      <c r="F24" s="25">
        <v>2.944853</v>
      </c>
      <c r="G24" s="35">
        <v>0.3900123</v>
      </c>
    </row>
    <row r="25" spans="1:7" ht="12">
      <c r="A25" s="20" t="s">
        <v>33</v>
      </c>
      <c r="B25" s="29">
        <v>-0.6561918</v>
      </c>
      <c r="C25" s="13">
        <v>-0.9935152</v>
      </c>
      <c r="D25" s="13">
        <v>-0.9354876</v>
      </c>
      <c r="E25" s="13">
        <v>-0.734684</v>
      </c>
      <c r="F25" s="25">
        <v>-2.171301</v>
      </c>
      <c r="G25" s="35">
        <v>-1.025726</v>
      </c>
    </row>
    <row r="26" spans="1:7" ht="12">
      <c r="A26" s="21" t="s">
        <v>34</v>
      </c>
      <c r="B26" s="31">
        <v>0.2232486</v>
      </c>
      <c r="C26" s="15">
        <v>0.04918716</v>
      </c>
      <c r="D26" s="15">
        <v>-0.1872</v>
      </c>
      <c r="E26" s="15">
        <v>-0.5976421</v>
      </c>
      <c r="F26" s="27">
        <v>1.537191</v>
      </c>
      <c r="G26" s="37">
        <v>0.06064893</v>
      </c>
    </row>
    <row r="27" spans="1:7" ht="12">
      <c r="A27" s="20" t="s">
        <v>35</v>
      </c>
      <c r="B27" s="29">
        <v>-0.2116448</v>
      </c>
      <c r="C27" s="13">
        <v>0.159666</v>
      </c>
      <c r="D27" s="13">
        <v>0.1599387</v>
      </c>
      <c r="E27" s="13">
        <v>-0.2038147</v>
      </c>
      <c r="F27" s="25">
        <v>0.3416568</v>
      </c>
      <c r="G27" s="35">
        <v>0.04285425</v>
      </c>
    </row>
    <row r="28" spans="1:7" ht="12">
      <c r="A28" s="20" t="s">
        <v>36</v>
      </c>
      <c r="B28" s="29">
        <v>-0.3776334</v>
      </c>
      <c r="C28" s="13">
        <v>-0.142365</v>
      </c>
      <c r="D28" s="13">
        <v>-0.08053761</v>
      </c>
      <c r="E28" s="13">
        <v>0.4100091</v>
      </c>
      <c r="F28" s="25">
        <v>0.3192053</v>
      </c>
      <c r="G28" s="35">
        <v>0.03297983</v>
      </c>
    </row>
    <row r="29" spans="1:7" ht="12">
      <c r="A29" s="20" t="s">
        <v>37</v>
      </c>
      <c r="B29" s="29">
        <v>-0.08537672</v>
      </c>
      <c r="C29" s="13">
        <v>0.0710338</v>
      </c>
      <c r="D29" s="13">
        <v>-0.05345353</v>
      </c>
      <c r="E29" s="13">
        <v>0.05563627</v>
      </c>
      <c r="F29" s="25">
        <v>-0.1169156</v>
      </c>
      <c r="G29" s="35">
        <v>-0.01033948</v>
      </c>
    </row>
    <row r="30" spans="1:7" ht="12">
      <c r="A30" s="21" t="s">
        <v>38</v>
      </c>
      <c r="B30" s="31">
        <v>0.1074569</v>
      </c>
      <c r="C30" s="15">
        <v>0.04472829</v>
      </c>
      <c r="D30" s="15">
        <v>-0.02902502</v>
      </c>
      <c r="E30" s="15">
        <v>-0.03063457</v>
      </c>
      <c r="F30" s="27">
        <v>0.2262338</v>
      </c>
      <c r="G30" s="37">
        <v>0.04215359</v>
      </c>
    </row>
    <row r="31" spans="1:7" ht="12">
      <c r="A31" s="20" t="s">
        <v>39</v>
      </c>
      <c r="B31" s="29">
        <v>-0.03530263</v>
      </c>
      <c r="C31" s="13">
        <v>0.04298194</v>
      </c>
      <c r="D31" s="13">
        <v>0.01083109</v>
      </c>
      <c r="E31" s="13">
        <v>0.0008256517</v>
      </c>
      <c r="F31" s="25">
        <v>0.02463487</v>
      </c>
      <c r="G31" s="35">
        <v>0.0113305</v>
      </c>
    </row>
    <row r="32" spans="1:7" ht="12">
      <c r="A32" s="20" t="s">
        <v>40</v>
      </c>
      <c r="B32" s="29">
        <v>-0.02416691</v>
      </c>
      <c r="C32" s="13">
        <v>-0.02148899</v>
      </c>
      <c r="D32" s="13">
        <v>0.01040796</v>
      </c>
      <c r="E32" s="13">
        <v>0.0530836</v>
      </c>
      <c r="F32" s="25">
        <v>0.007249879</v>
      </c>
      <c r="G32" s="35">
        <v>0.00757285</v>
      </c>
    </row>
    <row r="33" spans="1:7" ht="12">
      <c r="A33" s="20" t="s">
        <v>41</v>
      </c>
      <c r="B33" s="29">
        <v>0.0891945</v>
      </c>
      <c r="C33" s="13">
        <v>0.08979715</v>
      </c>
      <c r="D33" s="13">
        <v>0.08648414</v>
      </c>
      <c r="E33" s="13">
        <v>0.0750703</v>
      </c>
      <c r="F33" s="25">
        <v>0.07233351</v>
      </c>
      <c r="G33" s="35">
        <v>0.08303944</v>
      </c>
    </row>
    <row r="34" spans="1:7" ht="12">
      <c r="A34" s="21" t="s">
        <v>42</v>
      </c>
      <c r="B34" s="31">
        <v>0.003978701</v>
      </c>
      <c r="C34" s="15">
        <v>0.003676667</v>
      </c>
      <c r="D34" s="15">
        <v>0.00346614</v>
      </c>
      <c r="E34" s="15">
        <v>0.0004612254</v>
      </c>
      <c r="F34" s="27">
        <v>-0.03435966</v>
      </c>
      <c r="G34" s="37">
        <v>-0.002196165</v>
      </c>
    </row>
    <row r="35" spans="1:7" ht="12.75" thickBot="1">
      <c r="A35" s="22" t="s">
        <v>43</v>
      </c>
      <c r="B35" s="32">
        <v>-0.005766126</v>
      </c>
      <c r="C35" s="16">
        <v>-0.007449531</v>
      </c>
      <c r="D35" s="16">
        <v>-0.009060127</v>
      </c>
      <c r="E35" s="16">
        <v>-0.002659695</v>
      </c>
      <c r="F35" s="28">
        <v>0.0006667357</v>
      </c>
      <c r="G35" s="38">
        <v>-0.005357375</v>
      </c>
    </row>
    <row r="36" spans="1:7" ht="12">
      <c r="A36" s="4" t="s">
        <v>44</v>
      </c>
      <c r="B36" s="3">
        <v>19.39697</v>
      </c>
      <c r="C36" s="3">
        <v>19.39697</v>
      </c>
      <c r="D36" s="3">
        <v>19.40918</v>
      </c>
      <c r="E36" s="3">
        <v>19.41223</v>
      </c>
      <c r="F36" s="3">
        <v>19.42749</v>
      </c>
      <c r="G36" s="3"/>
    </row>
    <row r="37" spans="1:6" ht="12">
      <c r="A37" s="4" t="s">
        <v>45</v>
      </c>
      <c r="B37" s="2">
        <v>0.05950928</v>
      </c>
      <c r="C37" s="2">
        <v>-0.01322428</v>
      </c>
      <c r="D37" s="2">
        <v>-0.05086263</v>
      </c>
      <c r="E37" s="2">
        <v>-0.07222494</v>
      </c>
      <c r="F37" s="2">
        <v>-0.09562175</v>
      </c>
    </row>
    <row r="38" spans="1:7" ht="12">
      <c r="A38" s="4" t="s">
        <v>53</v>
      </c>
      <c r="B38" s="2">
        <v>3.403782E-05</v>
      </c>
      <c r="C38" s="2">
        <v>-0.0001157526</v>
      </c>
      <c r="D38" s="2">
        <v>6.809417E-05</v>
      </c>
      <c r="E38" s="2">
        <v>-0.0001785493</v>
      </c>
      <c r="F38" s="2">
        <v>0.0003709821</v>
      </c>
      <c r="G38" s="2">
        <v>0.0001797372</v>
      </c>
    </row>
    <row r="39" spans="1:7" ht="12.75" thickBot="1">
      <c r="A39" s="4" t="s">
        <v>54</v>
      </c>
      <c r="B39" s="2">
        <v>4.70765E-05</v>
      </c>
      <c r="C39" s="2">
        <v>-4.780166E-05</v>
      </c>
      <c r="D39" s="2">
        <v>-1.484196E-05</v>
      </c>
      <c r="E39" s="2">
        <v>-3.333184E-05</v>
      </c>
      <c r="F39" s="2">
        <v>0.0001220365</v>
      </c>
      <c r="G39" s="2">
        <v>0.0007786887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3.116795</v>
      </c>
      <c r="F40" s="17" t="s">
        <v>48</v>
      </c>
      <c r="G40" s="8">
        <v>54.976367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0.003751</v>
      </c>
      <c r="D4">
        <v>0.00375</v>
      </c>
      <c r="E4">
        <v>0.00375</v>
      </c>
      <c r="F4">
        <v>0.002081</v>
      </c>
      <c r="G4">
        <v>0.011689</v>
      </c>
    </row>
    <row r="5" spans="1:7" ht="12.75">
      <c r="A5" t="s">
        <v>13</v>
      </c>
      <c r="B5">
        <v>1.927246</v>
      </c>
      <c r="C5">
        <v>0.799633</v>
      </c>
      <c r="D5">
        <v>-1.310752</v>
      </c>
      <c r="E5">
        <v>-0.631127</v>
      </c>
      <c r="F5">
        <v>-0.071385</v>
      </c>
      <c r="G5">
        <v>5.640108</v>
      </c>
    </row>
    <row r="6" spans="1:7" ht="12.75">
      <c r="A6" t="s">
        <v>14</v>
      </c>
      <c r="B6" s="49">
        <v>-19.91551</v>
      </c>
      <c r="C6" s="49">
        <v>68.04482</v>
      </c>
      <c r="D6" s="49">
        <v>-40.03251</v>
      </c>
      <c r="E6" s="49">
        <v>105.0538</v>
      </c>
      <c r="F6" s="49">
        <v>-218.235</v>
      </c>
      <c r="G6" s="49">
        <v>0.00410609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1.123781</v>
      </c>
      <c r="C8" s="49">
        <v>-2.281094</v>
      </c>
      <c r="D8" s="49">
        <v>-1.066803</v>
      </c>
      <c r="E8" s="49">
        <v>-1.496225</v>
      </c>
      <c r="F8" s="49">
        <v>-3.504179</v>
      </c>
      <c r="G8" s="49">
        <v>-1.470808</v>
      </c>
    </row>
    <row r="9" spans="1:7" ht="12.75">
      <c r="A9" t="s">
        <v>17</v>
      </c>
      <c r="B9" s="49">
        <v>0.4945064</v>
      </c>
      <c r="C9" s="49">
        <v>-0.4471837</v>
      </c>
      <c r="D9" s="49">
        <v>0.7417552</v>
      </c>
      <c r="E9" s="49">
        <v>-0.3153294</v>
      </c>
      <c r="F9" s="49">
        <v>-1.374295</v>
      </c>
      <c r="G9" s="49">
        <v>-0.1170014</v>
      </c>
    </row>
    <row r="10" spans="1:7" ht="12.75">
      <c r="A10" t="s">
        <v>18</v>
      </c>
      <c r="B10" s="49">
        <v>-0.7431584</v>
      </c>
      <c r="C10" s="49">
        <v>0.5967136</v>
      </c>
      <c r="D10" s="49">
        <v>-0.434776</v>
      </c>
      <c r="E10" s="49">
        <v>0.113083</v>
      </c>
      <c r="F10" s="49">
        <v>-0.9635815</v>
      </c>
      <c r="G10" s="49">
        <v>-0.1699091</v>
      </c>
    </row>
    <row r="11" spans="1:7" ht="12.75">
      <c r="A11" t="s">
        <v>19</v>
      </c>
      <c r="B11" s="49">
        <v>2.321381</v>
      </c>
      <c r="C11" s="49">
        <v>0.8295406</v>
      </c>
      <c r="D11" s="49">
        <v>2.088705</v>
      </c>
      <c r="E11" s="49">
        <v>1.601846</v>
      </c>
      <c r="F11" s="49">
        <v>12.71909</v>
      </c>
      <c r="G11" s="49">
        <v>3.121429</v>
      </c>
    </row>
    <row r="12" spans="1:7" ht="12.75">
      <c r="A12" t="s">
        <v>20</v>
      </c>
      <c r="B12" s="49">
        <v>0.3625754</v>
      </c>
      <c r="C12" s="49">
        <v>-0.2356542</v>
      </c>
      <c r="D12" s="49">
        <v>-0.001384729</v>
      </c>
      <c r="E12" s="49">
        <v>0.02016699</v>
      </c>
      <c r="F12" s="49">
        <v>-0.1051564</v>
      </c>
      <c r="G12" s="49">
        <v>-0.01377669</v>
      </c>
    </row>
    <row r="13" spans="1:7" ht="12.75">
      <c r="A13" t="s">
        <v>21</v>
      </c>
      <c r="B13" s="49">
        <v>-0.1718325</v>
      </c>
      <c r="C13" s="49">
        <v>-0.1895904</v>
      </c>
      <c r="D13" s="49">
        <v>-0.03579845</v>
      </c>
      <c r="E13" s="49">
        <v>-0.2082967</v>
      </c>
      <c r="F13" s="49">
        <v>-0.1542035</v>
      </c>
      <c r="G13" s="49">
        <v>-0.1498047</v>
      </c>
    </row>
    <row r="14" spans="1:7" ht="12.75">
      <c r="A14" t="s">
        <v>22</v>
      </c>
      <c r="B14" s="49">
        <v>0.01214091</v>
      </c>
      <c r="C14" s="49">
        <v>-0.01978202</v>
      </c>
      <c r="D14" s="49">
        <v>-0.0261185</v>
      </c>
      <c r="E14" s="49">
        <v>-0.05978454</v>
      </c>
      <c r="F14" s="49">
        <v>0.06764267</v>
      </c>
      <c r="G14" s="49">
        <v>-0.01463928</v>
      </c>
    </row>
    <row r="15" spans="1:7" ht="12.75">
      <c r="A15" t="s">
        <v>23</v>
      </c>
      <c r="B15" s="49">
        <v>-0.3857844</v>
      </c>
      <c r="C15" s="49">
        <v>-0.1841593</v>
      </c>
      <c r="D15" s="49">
        <v>-0.06416504</v>
      </c>
      <c r="E15" s="49">
        <v>-0.1095883</v>
      </c>
      <c r="F15" s="49">
        <v>-0.3922356</v>
      </c>
      <c r="G15" s="49">
        <v>-0.1943087</v>
      </c>
    </row>
    <row r="16" spans="1:7" ht="12.75">
      <c r="A16" t="s">
        <v>24</v>
      </c>
      <c r="B16" s="49">
        <v>0.01764804</v>
      </c>
      <c r="C16" s="49">
        <v>0.01704084</v>
      </c>
      <c r="D16" s="49">
        <v>0.006517646</v>
      </c>
      <c r="E16" s="49">
        <v>0.02376341</v>
      </c>
      <c r="F16" s="49">
        <v>0.01534855</v>
      </c>
      <c r="G16" s="49">
        <v>0.01598817</v>
      </c>
    </row>
    <row r="17" spans="1:7" ht="12.75">
      <c r="A17" t="s">
        <v>25</v>
      </c>
      <c r="B17" s="49">
        <v>-0.02765066</v>
      </c>
      <c r="C17" s="49">
        <v>-0.03499653</v>
      </c>
      <c r="D17" s="49">
        <v>-0.02534664</v>
      </c>
      <c r="E17" s="49">
        <v>-0.01906454</v>
      </c>
      <c r="F17" s="49">
        <v>-0.024324</v>
      </c>
      <c r="G17" s="49">
        <v>-0.02635498</v>
      </c>
    </row>
    <row r="18" spans="1:7" ht="12.75">
      <c r="A18" t="s">
        <v>26</v>
      </c>
      <c r="B18" s="49">
        <v>0.02256386</v>
      </c>
      <c r="C18" s="49">
        <v>0.01005471</v>
      </c>
      <c r="D18" s="49">
        <v>0.0380567</v>
      </c>
      <c r="E18" s="49">
        <v>-0.0112193</v>
      </c>
      <c r="F18" s="49">
        <v>0.02536721</v>
      </c>
      <c r="G18" s="49">
        <v>0.01552057</v>
      </c>
    </row>
    <row r="19" spans="1:7" ht="12.75">
      <c r="A19" t="s">
        <v>27</v>
      </c>
      <c r="B19" s="49">
        <v>-0.2049024</v>
      </c>
      <c r="C19" s="49">
        <v>-0.1827124</v>
      </c>
      <c r="D19" s="49">
        <v>-0.2034518</v>
      </c>
      <c r="E19" s="49">
        <v>-0.1925196</v>
      </c>
      <c r="F19" s="49">
        <v>-0.1437523</v>
      </c>
      <c r="G19" s="49">
        <v>-0.1880697</v>
      </c>
    </row>
    <row r="20" spans="1:7" ht="12.75">
      <c r="A20" t="s">
        <v>28</v>
      </c>
      <c r="B20" s="49">
        <v>-0.004357301</v>
      </c>
      <c r="C20" s="49">
        <v>0.002551015</v>
      </c>
      <c r="D20" s="49">
        <v>0.000808061</v>
      </c>
      <c r="E20" s="49">
        <v>0.001501765</v>
      </c>
      <c r="F20" s="49">
        <v>-0.000636653</v>
      </c>
      <c r="G20" s="49">
        <v>0.0004546263</v>
      </c>
    </row>
    <row r="21" spans="1:7" ht="12.75">
      <c r="A21" t="s">
        <v>29</v>
      </c>
      <c r="B21" s="49">
        <v>-27.76923</v>
      </c>
      <c r="C21" s="49">
        <v>28.22752</v>
      </c>
      <c r="D21" s="49">
        <v>8.83557</v>
      </c>
      <c r="E21" s="49">
        <v>19.47439</v>
      </c>
      <c r="F21" s="49">
        <v>-71.75503</v>
      </c>
      <c r="G21" s="49">
        <v>0.006529101</v>
      </c>
    </row>
    <row r="22" spans="1:7" ht="12.75">
      <c r="A22" t="s">
        <v>30</v>
      </c>
      <c r="B22" s="49">
        <v>38.54512</v>
      </c>
      <c r="C22" s="49">
        <v>15.99268</v>
      </c>
      <c r="D22" s="49">
        <v>-26.2151</v>
      </c>
      <c r="E22" s="49">
        <v>-12.62255</v>
      </c>
      <c r="F22" s="49">
        <v>-1.427707</v>
      </c>
      <c r="G22" s="49">
        <v>0</v>
      </c>
    </row>
    <row r="23" spans="1:7" ht="12.75">
      <c r="A23" t="s">
        <v>31</v>
      </c>
      <c r="B23" s="49">
        <v>-3.69343</v>
      </c>
      <c r="C23" s="49">
        <v>-2.69331</v>
      </c>
      <c r="D23" s="49">
        <v>-1.88903</v>
      </c>
      <c r="E23" s="49">
        <v>-0.4933437</v>
      </c>
      <c r="F23" s="49">
        <v>7.641884</v>
      </c>
      <c r="G23" s="49">
        <v>-0.7354542</v>
      </c>
    </row>
    <row r="24" spans="1:7" ht="12.75">
      <c r="A24" t="s">
        <v>32</v>
      </c>
      <c r="B24" s="49">
        <v>-1.73685</v>
      </c>
      <c r="C24" s="49">
        <v>0.1772137</v>
      </c>
      <c r="D24" s="49">
        <v>0.2572088</v>
      </c>
      <c r="E24" s="49">
        <v>0.5970054</v>
      </c>
      <c r="F24" s="49">
        <v>2.944853</v>
      </c>
      <c r="G24" s="49">
        <v>0.3900123</v>
      </c>
    </row>
    <row r="25" spans="1:7" ht="12.75">
      <c r="A25" t="s">
        <v>33</v>
      </c>
      <c r="B25" s="49">
        <v>-0.6561918</v>
      </c>
      <c r="C25" s="49">
        <v>-0.9935152</v>
      </c>
      <c r="D25" s="49">
        <v>-0.9354876</v>
      </c>
      <c r="E25" s="49">
        <v>-0.734684</v>
      </c>
      <c r="F25" s="49">
        <v>-2.171301</v>
      </c>
      <c r="G25" s="49">
        <v>-1.025726</v>
      </c>
    </row>
    <row r="26" spans="1:7" ht="12.75">
      <c r="A26" t="s">
        <v>34</v>
      </c>
      <c r="B26" s="49">
        <v>0.2232486</v>
      </c>
      <c r="C26" s="49">
        <v>0.04918716</v>
      </c>
      <c r="D26" s="49">
        <v>-0.1872</v>
      </c>
      <c r="E26" s="49">
        <v>-0.5976421</v>
      </c>
      <c r="F26" s="49">
        <v>1.537191</v>
      </c>
      <c r="G26" s="49">
        <v>0.06064893</v>
      </c>
    </row>
    <row r="27" spans="1:7" ht="12.75">
      <c r="A27" t="s">
        <v>35</v>
      </c>
      <c r="B27" s="49">
        <v>-0.2116448</v>
      </c>
      <c r="C27" s="49">
        <v>0.159666</v>
      </c>
      <c r="D27" s="49">
        <v>0.1599387</v>
      </c>
      <c r="E27" s="49">
        <v>-0.2038147</v>
      </c>
      <c r="F27" s="49">
        <v>0.3416568</v>
      </c>
      <c r="G27" s="49">
        <v>0.04285425</v>
      </c>
    </row>
    <row r="28" spans="1:7" ht="12.75">
      <c r="A28" t="s">
        <v>36</v>
      </c>
      <c r="B28" s="49">
        <v>-0.3776334</v>
      </c>
      <c r="C28" s="49">
        <v>-0.142365</v>
      </c>
      <c r="D28" s="49">
        <v>-0.08053761</v>
      </c>
      <c r="E28" s="49">
        <v>0.4100091</v>
      </c>
      <c r="F28" s="49">
        <v>0.3192053</v>
      </c>
      <c r="G28" s="49">
        <v>0.03297983</v>
      </c>
    </row>
    <row r="29" spans="1:7" ht="12.75">
      <c r="A29" t="s">
        <v>37</v>
      </c>
      <c r="B29" s="49">
        <v>-0.08537672</v>
      </c>
      <c r="C29" s="49">
        <v>0.0710338</v>
      </c>
      <c r="D29" s="49">
        <v>-0.05345353</v>
      </c>
      <c r="E29" s="49">
        <v>0.05563627</v>
      </c>
      <c r="F29" s="49">
        <v>-0.1169156</v>
      </c>
      <c r="G29" s="49">
        <v>-0.01033948</v>
      </c>
    </row>
    <row r="30" spans="1:7" ht="12.75">
      <c r="A30" t="s">
        <v>38</v>
      </c>
      <c r="B30" s="49">
        <v>0.1074569</v>
      </c>
      <c r="C30" s="49">
        <v>0.04472829</v>
      </c>
      <c r="D30" s="49">
        <v>-0.02902502</v>
      </c>
      <c r="E30" s="49">
        <v>-0.03063457</v>
      </c>
      <c r="F30" s="49">
        <v>0.2262338</v>
      </c>
      <c r="G30" s="49">
        <v>0.04215359</v>
      </c>
    </row>
    <row r="31" spans="1:7" ht="12.75">
      <c r="A31" t="s">
        <v>39</v>
      </c>
      <c r="B31" s="49">
        <v>-0.03530263</v>
      </c>
      <c r="C31" s="49">
        <v>0.04298194</v>
      </c>
      <c r="D31" s="49">
        <v>0.01083109</v>
      </c>
      <c r="E31" s="49">
        <v>0.0008256517</v>
      </c>
      <c r="F31" s="49">
        <v>0.02463487</v>
      </c>
      <c r="G31" s="49">
        <v>0.0113305</v>
      </c>
    </row>
    <row r="32" spans="1:7" ht="12.75">
      <c r="A32" t="s">
        <v>40</v>
      </c>
      <c r="B32" s="49">
        <v>-0.02416691</v>
      </c>
      <c r="C32" s="49">
        <v>-0.02148899</v>
      </c>
      <c r="D32" s="49">
        <v>0.01040796</v>
      </c>
      <c r="E32" s="49">
        <v>0.0530836</v>
      </c>
      <c r="F32" s="49">
        <v>0.007249879</v>
      </c>
      <c r="G32" s="49">
        <v>0.00757285</v>
      </c>
    </row>
    <row r="33" spans="1:7" ht="12.75">
      <c r="A33" t="s">
        <v>41</v>
      </c>
      <c r="B33" s="49">
        <v>0.0891945</v>
      </c>
      <c r="C33" s="49">
        <v>0.08979715</v>
      </c>
      <c r="D33" s="49">
        <v>0.08648414</v>
      </c>
      <c r="E33" s="49">
        <v>0.0750703</v>
      </c>
      <c r="F33" s="49">
        <v>0.07233351</v>
      </c>
      <c r="G33" s="49">
        <v>0.08303944</v>
      </c>
    </row>
    <row r="34" spans="1:7" ht="12.75">
      <c r="A34" t="s">
        <v>42</v>
      </c>
      <c r="B34" s="49">
        <v>0.003978701</v>
      </c>
      <c r="C34" s="49">
        <v>0.003676667</v>
      </c>
      <c r="D34" s="49">
        <v>0.00346614</v>
      </c>
      <c r="E34" s="49">
        <v>0.0004612254</v>
      </c>
      <c r="F34" s="49">
        <v>-0.03435966</v>
      </c>
      <c r="G34" s="49">
        <v>-0.002196165</v>
      </c>
    </row>
    <row r="35" spans="1:7" ht="12.75">
      <c r="A35" t="s">
        <v>43</v>
      </c>
      <c r="B35" s="49">
        <v>-0.005766126</v>
      </c>
      <c r="C35" s="49">
        <v>-0.007449531</v>
      </c>
      <c r="D35" s="49">
        <v>-0.009060127</v>
      </c>
      <c r="E35" s="49">
        <v>-0.002659695</v>
      </c>
      <c r="F35" s="49">
        <v>0.0006667357</v>
      </c>
      <c r="G35" s="49">
        <v>-0.005357375</v>
      </c>
    </row>
    <row r="36" spans="1:6" ht="12.75">
      <c r="A36" t="s">
        <v>44</v>
      </c>
      <c r="B36" s="49">
        <v>19.39697</v>
      </c>
      <c r="C36" s="49">
        <v>19.39697</v>
      </c>
      <c r="D36" s="49">
        <v>19.40918</v>
      </c>
      <c r="E36" s="49">
        <v>19.41223</v>
      </c>
      <c r="F36" s="49">
        <v>19.42749</v>
      </c>
    </row>
    <row r="37" spans="1:6" ht="12.75">
      <c r="A37" t="s">
        <v>45</v>
      </c>
      <c r="B37" s="49">
        <v>0.05950928</v>
      </c>
      <c r="C37" s="49">
        <v>-0.01322428</v>
      </c>
      <c r="D37" s="49">
        <v>-0.05086263</v>
      </c>
      <c r="E37" s="49">
        <v>-0.07222494</v>
      </c>
      <c r="F37" s="49">
        <v>-0.09562175</v>
      </c>
    </row>
    <row r="38" spans="1:7" ht="12.75">
      <c r="A38" t="s">
        <v>55</v>
      </c>
      <c r="B38" s="49">
        <v>3.403782E-05</v>
      </c>
      <c r="C38" s="49">
        <v>-0.0001157526</v>
      </c>
      <c r="D38" s="49">
        <v>6.809417E-05</v>
      </c>
      <c r="E38" s="49">
        <v>-0.0001785493</v>
      </c>
      <c r="F38" s="49">
        <v>0.0003709821</v>
      </c>
      <c r="G38" s="49">
        <v>0.0001797372</v>
      </c>
    </row>
    <row r="39" spans="1:7" ht="12.75">
      <c r="A39" t="s">
        <v>56</v>
      </c>
      <c r="B39" s="49">
        <v>4.70765E-05</v>
      </c>
      <c r="C39" s="49">
        <v>-4.780166E-05</v>
      </c>
      <c r="D39" s="49">
        <v>-1.484196E-05</v>
      </c>
      <c r="E39" s="49">
        <v>-3.333184E-05</v>
      </c>
      <c r="F39" s="49">
        <v>0.0001220365</v>
      </c>
      <c r="G39" s="49">
        <v>0.0007786887</v>
      </c>
    </row>
    <row r="40" spans="2:7" ht="12.75">
      <c r="B40" t="s">
        <v>46</v>
      </c>
      <c r="C40">
        <v>-0.00375</v>
      </c>
      <c r="D40" t="s">
        <v>47</v>
      </c>
      <c r="E40">
        <v>3.116795</v>
      </c>
      <c r="F40" t="s">
        <v>48</v>
      </c>
      <c r="G40">
        <v>54.976367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3.403782390255835E-05</v>
      </c>
      <c r="C50">
        <f>-0.017/(C7*C7+C22*C22)*(C21*C22+C6*C7)</f>
        <v>-0.00011575264167238841</v>
      </c>
      <c r="D50">
        <f>-0.017/(D7*D7+D22*D22)*(D21*D22+D6*D7)</f>
        <v>6.809417534508734E-05</v>
      </c>
      <c r="E50">
        <f>-0.017/(E7*E7+E22*E22)*(E21*E22+E6*E7)</f>
        <v>-0.0001785493867210069</v>
      </c>
      <c r="F50">
        <f>-0.017/(F7*F7+F22*F22)*(F21*F22+F6*F7)</f>
        <v>0.00037098207676113223</v>
      </c>
      <c r="G50">
        <f>(B50*B$4+C50*C$4+D50*D$4+E50*E$4+F50*F$4)/SUM(B$4:F$4)</f>
        <v>2.3981078293315178E-08</v>
      </c>
    </row>
    <row r="51" spans="1:7" ht="12.75">
      <c r="A51" t="s">
        <v>59</v>
      </c>
      <c r="B51">
        <f>-0.017/(B7*B7+B22*B22)*(B21*B7-B6*B22)</f>
        <v>4.70764917993137E-05</v>
      </c>
      <c r="C51">
        <f>-0.017/(C7*C7+C22*C22)*(C21*C7-C6*C22)</f>
        <v>-4.780166450425789E-05</v>
      </c>
      <c r="D51">
        <f>-0.017/(D7*D7+D22*D22)*(D21*D7-D6*D22)</f>
        <v>-1.4841959438391105E-05</v>
      </c>
      <c r="E51">
        <f>-0.017/(E7*E7+E22*E22)*(E21*E7-E6*E22)</f>
        <v>-3.333183785613552E-05</v>
      </c>
      <c r="F51">
        <f>-0.017/(F7*F7+F22*F22)*(F21*F7-F6*F22)</f>
        <v>0.00012203651637078666</v>
      </c>
      <c r="G51">
        <f>(B51*B$4+C51*C$4+D51*D$4+E51*E$4+F51*F$4)/SUM(B$4:F$4)</f>
        <v>1.0245471554065746E-08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10000.024955857281</v>
      </c>
      <c r="C62">
        <f>C7+(2/0.017)*(C8*C50-C23*C51)</f>
        <v>10000.015917406516</v>
      </c>
      <c r="D62">
        <f>D7+(2/0.017)*(D8*D50-D23*D51)</f>
        <v>9999.988155296802</v>
      </c>
      <c r="E62">
        <f>E7+(2/0.017)*(E8*E50-E23*E51)</f>
        <v>10000.029494823992</v>
      </c>
      <c r="F62">
        <f>F7+(2/0.017)*(F8*F50-F23*F51)</f>
        <v>9999.737343940631</v>
      </c>
    </row>
    <row r="63" spans="1:6" ht="12.75">
      <c r="A63" t="s">
        <v>67</v>
      </c>
      <c r="B63">
        <f>B8+(3/0.017)*(B9*B50-B24*B51)</f>
        <v>1.1411804223312103</v>
      </c>
      <c r="C63">
        <f>C8+(3/0.017)*(C9*C50-C24*C51)</f>
        <v>-2.2704645051022134</v>
      </c>
      <c r="D63">
        <f>D8+(3/0.017)*(D9*D50-D24*D51)</f>
        <v>-1.0572159368419891</v>
      </c>
      <c r="E63">
        <f>E8+(3/0.017)*(E9*E50-E24*E51)</f>
        <v>-1.4827777367922692</v>
      </c>
      <c r="F63">
        <f>F8+(3/0.017)*(F9*F50-F24*F51)</f>
        <v>-3.6575704849164414</v>
      </c>
    </row>
    <row r="64" spans="1:6" ht="12.75">
      <c r="A64" t="s">
        <v>68</v>
      </c>
      <c r="B64">
        <f>B9+(4/0.017)*(B10*B50-B25*B51)</f>
        <v>0.49582303838601643</v>
      </c>
      <c r="C64">
        <f>C9+(4/0.017)*(C10*C50-C25*C51)</f>
        <v>-0.47461025430402864</v>
      </c>
      <c r="D64">
        <f>D9+(4/0.017)*(D10*D50-D25*D51)</f>
        <v>0.7315222159543168</v>
      </c>
      <c r="E64">
        <f>E9+(4/0.017)*(E10*E50-E25*E51)</f>
        <v>-0.3258421690028397</v>
      </c>
      <c r="F64">
        <f>F9+(4/0.017)*(F10*F50-F25*F51)</f>
        <v>-1.3960581661096945</v>
      </c>
    </row>
    <row r="65" spans="1:6" ht="12.75">
      <c r="A65" t="s">
        <v>69</v>
      </c>
      <c r="B65">
        <f>B10+(5/0.017)*(B11*B50-B26*B51)</f>
        <v>-0.7230098715289304</v>
      </c>
      <c r="C65">
        <f>C10+(5/0.017)*(C11*C50-C26*C51)</f>
        <v>0.5691635153810997</v>
      </c>
      <c r="D65">
        <f>D10+(5/0.017)*(D11*D50-D26*D51)</f>
        <v>-0.3937612265566783</v>
      </c>
      <c r="E65">
        <f>E10+(5/0.017)*(E11*E50-E26*E51)</f>
        <v>0.023103843972147528</v>
      </c>
      <c r="F65">
        <f>F10+(5/0.017)*(F11*F50-F26*F51)</f>
        <v>0.3690540847280067</v>
      </c>
    </row>
    <row r="66" spans="1:6" ht="12.75">
      <c r="A66" t="s">
        <v>70</v>
      </c>
      <c r="B66">
        <f>B11+(6/0.017)*(B12*B50-B27*B51)</f>
        <v>2.3292532725793533</v>
      </c>
      <c r="C66">
        <f>C11+(6/0.017)*(C12*C50-C27*C51)</f>
        <v>0.8418617400244459</v>
      </c>
      <c r="D66">
        <f>D11+(6/0.017)*(D12*D50-D27*D51)</f>
        <v>2.089509533547776</v>
      </c>
      <c r="E66">
        <f>E11+(6/0.017)*(E12*E50-E27*E51)</f>
        <v>1.5981774156836688</v>
      </c>
      <c r="F66">
        <f>F11+(6/0.017)*(F12*F50-F27*F51)</f>
        <v>12.690605619297724</v>
      </c>
    </row>
    <row r="67" spans="1:6" ht="12.75">
      <c r="A67" t="s">
        <v>71</v>
      </c>
      <c r="B67">
        <f>B12+(7/0.017)*(B13*B50-B28*B51)</f>
        <v>0.3674872799398573</v>
      </c>
      <c r="C67">
        <f>C12+(7/0.017)*(C13*C50-C28*C51)</f>
        <v>-0.22941995648940985</v>
      </c>
      <c r="D67">
        <f>D12+(7/0.017)*(D13*D50-D28*D51)</f>
        <v>-0.002880670947404184</v>
      </c>
      <c r="E67">
        <f>E12+(7/0.017)*(E13*E50-E28*E51)</f>
        <v>0.041108356716014545</v>
      </c>
      <c r="F67">
        <f>F12+(7/0.017)*(F13*F50-F28*F51)</f>
        <v>-0.1447522860264994</v>
      </c>
    </row>
    <row r="68" spans="1:6" ht="12.75">
      <c r="A68" t="s">
        <v>72</v>
      </c>
      <c r="B68">
        <f>B13+(8/0.017)*(B14*B50-B29*B51)</f>
        <v>-0.16974662394563336</v>
      </c>
      <c r="C68">
        <f>C13+(8/0.017)*(C14*C50-C29*C51)</f>
        <v>-0.18691493884768065</v>
      </c>
      <c r="D68">
        <f>D13+(8/0.017)*(D14*D50-D29*D51)</f>
        <v>-0.03700874310251741</v>
      </c>
      <c r="E68">
        <f>E13+(8/0.017)*(E14*E50-E29*E51)</f>
        <v>-0.2024007225491964</v>
      </c>
      <c r="F68">
        <f>F13+(8/0.017)*(F14*F50-F29*F51)</f>
        <v>-0.1356801161281561</v>
      </c>
    </row>
    <row r="69" spans="1:6" ht="12.75">
      <c r="A69" t="s">
        <v>73</v>
      </c>
      <c r="B69">
        <f>B14+(9/0.017)*(B15*B50-B30*B51)</f>
        <v>0.002510933641843868</v>
      </c>
      <c r="C69">
        <f>C14+(9/0.017)*(C15*C50-C30*C51)</f>
        <v>-0.007364660612723338</v>
      </c>
      <c r="D69">
        <f>D14+(9/0.017)*(D15*D50-D30*D51)</f>
        <v>-0.028659704875818075</v>
      </c>
      <c r="E69">
        <f>E14+(9/0.017)*(E15*E50-E30*E51)</f>
        <v>-0.049966166168771316</v>
      </c>
      <c r="F69">
        <f>F14+(9/0.017)*(F15*F50-F30*F51)</f>
        <v>-0.024009710043809765</v>
      </c>
    </row>
    <row r="70" spans="1:6" ht="12.75">
      <c r="A70" t="s">
        <v>74</v>
      </c>
      <c r="B70">
        <f>B15+(10/0.017)*(B16*B50-B31*B51)</f>
        <v>-0.384453444206215</v>
      </c>
      <c r="C70">
        <f>C15+(10/0.017)*(C16*C50-C31*C51)</f>
        <v>-0.18411101410040845</v>
      </c>
      <c r="D70">
        <f>D15+(10/0.017)*(D16*D50-D31*D51)</f>
        <v>-0.06380941157175603</v>
      </c>
      <c r="E70">
        <f>E15+(10/0.017)*(E16*E50-E31*E51)</f>
        <v>-0.11206795987841753</v>
      </c>
      <c r="F70">
        <f>F15+(10/0.017)*(F16*F50-F31*F51)</f>
        <v>-0.3906546098598677</v>
      </c>
    </row>
    <row r="71" spans="1:6" ht="12.75">
      <c r="A71" t="s">
        <v>75</v>
      </c>
      <c r="B71">
        <f>B16+(11/0.017)*(B17*B50-B32*B51)</f>
        <v>0.017775203264127213</v>
      </c>
      <c r="C71">
        <f>C16+(11/0.017)*(C17*C50-C32*C51)</f>
        <v>0.018997372021756942</v>
      </c>
      <c r="D71">
        <f>D16+(11/0.017)*(D17*D50-D32*D51)</f>
        <v>0.005500803393380207</v>
      </c>
      <c r="E71">
        <f>E16+(11/0.017)*(E17*E50-E32*E51)</f>
        <v>0.027110862623795216</v>
      </c>
      <c r="F71">
        <f>F16+(11/0.017)*(F17*F50-F32*F51)</f>
        <v>0.008937155991971618</v>
      </c>
    </row>
    <row r="72" spans="1:6" ht="12.75">
      <c r="A72" t="s">
        <v>76</v>
      </c>
      <c r="B72">
        <f>B17+(12/0.017)*(B18*B50-B33*B51)</f>
        <v>-0.030072499614977814</v>
      </c>
      <c r="C72">
        <f>C17+(12/0.017)*(C18*C50-C33*C51)</f>
        <v>-0.03278811071012559</v>
      </c>
      <c r="D72">
        <f>D17+(12/0.017)*(D18*D50-D33*D51)</f>
        <v>-0.02261132209355328</v>
      </c>
      <c r="E72">
        <f>E17+(12/0.017)*(E18*E50-E33*E51)</f>
        <v>-0.01588423632810557</v>
      </c>
      <c r="F72">
        <f>F17+(12/0.017)*(F18*F50-F33*F51)</f>
        <v>-0.023912152468119317</v>
      </c>
    </row>
    <row r="73" spans="1:6" ht="12.75">
      <c r="A73" t="s">
        <v>77</v>
      </c>
      <c r="B73">
        <f>B18+(13/0.017)*(B19*B50-B34*B51)</f>
        <v>0.01708723904621589</v>
      </c>
      <c r="C73">
        <f>C18+(13/0.017)*(C19*C50-C34*C51)</f>
        <v>0.026362211117264098</v>
      </c>
      <c r="D73">
        <f>D18+(13/0.017)*(D19*D50-D34*D51)</f>
        <v>0.027501894291504934</v>
      </c>
      <c r="E73">
        <f>E18+(13/0.017)*(E19*E50-E34*E51)</f>
        <v>0.01507865235448702</v>
      </c>
      <c r="F73">
        <f>F18+(13/0.017)*(F19*F50-F34*F51)</f>
        <v>-0.012207679210609432</v>
      </c>
    </row>
    <row r="74" spans="1:6" ht="12.75">
      <c r="A74" t="s">
        <v>78</v>
      </c>
      <c r="B74">
        <f>B19+(14/0.017)*(B20*B50-B35*B51)</f>
        <v>-0.20480099393240347</v>
      </c>
      <c r="C74">
        <f>C19+(14/0.017)*(C20*C50-C35*C51)</f>
        <v>-0.18324883611145926</v>
      </c>
      <c r="D74">
        <f>D19+(14/0.017)*(D20*D50-D35*D51)</f>
        <v>-0.20351722594472</v>
      </c>
      <c r="E74">
        <f>E19+(14/0.017)*(E20*E50-E35*E51)</f>
        <v>-0.192813428493606</v>
      </c>
      <c r="F74">
        <f>F19+(14/0.017)*(F20*F50-F35*F51)</f>
        <v>-0.14401381419764583</v>
      </c>
    </row>
    <row r="75" spans="1:6" ht="12.75">
      <c r="A75" t="s">
        <v>79</v>
      </c>
      <c r="B75" s="49">
        <f>B20</f>
        <v>-0.004357301</v>
      </c>
      <c r="C75" s="49">
        <f>C20</f>
        <v>0.002551015</v>
      </c>
      <c r="D75" s="49">
        <f>D20</f>
        <v>0.000808061</v>
      </c>
      <c r="E75" s="49">
        <f>E20</f>
        <v>0.001501765</v>
      </c>
      <c r="F75" s="49">
        <f>F20</f>
        <v>-0.000636653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38.5365538055405</v>
      </c>
      <c r="C82">
        <f>C22+(2/0.017)*(C8*C51+C23*C50)</f>
        <v>16.042185627933332</v>
      </c>
      <c r="D82">
        <f>D22+(2/0.017)*(D8*D51+D23*D50)</f>
        <v>-26.2283704109644</v>
      </c>
      <c r="E82">
        <f>E22+(2/0.017)*(E8*E51+E23*E50)</f>
        <v>-12.60631963009718</v>
      </c>
      <c r="F82">
        <f>F22+(2/0.017)*(F8*F51+F23*F50)</f>
        <v>-1.1444876824955292</v>
      </c>
    </row>
    <row r="83" spans="1:6" ht="12.75">
      <c r="A83" t="s">
        <v>82</v>
      </c>
      <c r="B83">
        <f>B23+(3/0.017)*(B9*B51+B24*B50)</f>
        <v>-3.699754523757797</v>
      </c>
      <c r="C83">
        <f>C23+(3/0.017)*(C9*C51+C24*C50)</f>
        <v>-2.693157675655829</v>
      </c>
      <c r="D83">
        <f>D23+(3/0.017)*(D9*D51+D24*D50)</f>
        <v>-1.8878820022583733</v>
      </c>
      <c r="E83">
        <f>E23+(3/0.017)*(E9*E51+E24*E50)</f>
        <v>-0.5102997775777159</v>
      </c>
      <c r="F83">
        <f>F23+(3/0.017)*(F9*F51+F24*F50)</f>
        <v>7.805079324840669</v>
      </c>
    </row>
    <row r="84" spans="1:6" ht="12.75">
      <c r="A84" t="s">
        <v>83</v>
      </c>
      <c r="B84">
        <f>B24+(4/0.017)*(B10*B51+B25*B50)</f>
        <v>-1.7503372073547985</v>
      </c>
      <c r="C84">
        <f>C24+(4/0.017)*(C10*C51+C25*C50)</f>
        <v>0.1975614895598455</v>
      </c>
      <c r="D84">
        <f>D24+(4/0.017)*(D10*D51+D25*D50)</f>
        <v>0.243738604962172</v>
      </c>
      <c r="E84">
        <f>E24+(4/0.017)*(E10*E51+E25*E50)</f>
        <v>0.6269837796266944</v>
      </c>
      <c r="F84">
        <f>F24+(4/0.017)*(F10*F51+F25*F50)</f>
        <v>2.7276516155875625</v>
      </c>
    </row>
    <row r="85" spans="1:6" ht="12.75">
      <c r="A85" t="s">
        <v>84</v>
      </c>
      <c r="B85">
        <f>B25+(5/0.017)*(B11*B51+B26*B50)</f>
        <v>-0.6218149264285661</v>
      </c>
      <c r="C85">
        <f>C25+(5/0.017)*(C11*C51+C26*C50)</f>
        <v>-1.0068525426941834</v>
      </c>
      <c r="D85">
        <f>D25+(5/0.017)*(D11*D51+D26*D50)</f>
        <v>-0.9483545719156956</v>
      </c>
      <c r="E85">
        <f>E25+(5/0.017)*(E11*E51+E26*E50)</f>
        <v>-0.719002776679072</v>
      </c>
      <c r="F85">
        <f>F25+(5/0.017)*(F11*F51+F26*F50)</f>
        <v>-1.5470469574808736</v>
      </c>
    </row>
    <row r="86" spans="1:6" ht="12.75">
      <c r="A86" t="s">
        <v>85</v>
      </c>
      <c r="B86">
        <f>B26+(6/0.017)*(B12*B51+B27*B50)</f>
        <v>0.226730311557332</v>
      </c>
      <c r="C86">
        <f>C26+(6/0.017)*(C12*C51+C27*C50)</f>
        <v>0.04663994884311379</v>
      </c>
      <c r="D86">
        <f>D26+(6/0.017)*(D12*D51+D27*D50)</f>
        <v>-0.18334890142097066</v>
      </c>
      <c r="E86">
        <f>E26+(6/0.017)*(E12*E51+E27*E50)</f>
        <v>-0.5850354693474118</v>
      </c>
      <c r="F86">
        <f>F26+(6/0.017)*(F12*F51+F27*F50)</f>
        <v>1.5773965159318128</v>
      </c>
    </row>
    <row r="87" spans="1:6" ht="12.75">
      <c r="A87" t="s">
        <v>86</v>
      </c>
      <c r="B87">
        <f>B27+(7/0.017)*(B13*B51+B28*B50)</f>
        <v>-0.22026842547777703</v>
      </c>
      <c r="C87">
        <f>C27+(7/0.017)*(C13*C51+C28*C50)</f>
        <v>0.1701832370988249</v>
      </c>
      <c r="D87">
        <f>D27+(7/0.017)*(D13*D51+D28*D50)</f>
        <v>0.15789930229644122</v>
      </c>
      <c r="E87">
        <f>E27+(7/0.017)*(E13*E51+E28*E50)</f>
        <v>-0.23109986062780277</v>
      </c>
      <c r="F87">
        <f>F27+(7/0.017)*(F13*F51+F28*F50)</f>
        <v>0.38266897118146137</v>
      </c>
    </row>
    <row r="88" spans="1:6" ht="12.75">
      <c r="A88" t="s">
        <v>87</v>
      </c>
      <c r="B88">
        <f>B28+(8/0.017)*(B14*B51+B29*B50)</f>
        <v>-0.3787319817932644</v>
      </c>
      <c r="C88">
        <f>C28+(8/0.017)*(C14*C51+C29*C50)</f>
        <v>-0.1457893465951866</v>
      </c>
      <c r="D88">
        <f>D28+(8/0.017)*(D14*D51+D29*D50)</f>
        <v>-0.08206806850684342</v>
      </c>
      <c r="E88">
        <f>E28+(8/0.017)*(E14*E51+E29*E50)</f>
        <v>0.40627211492030085</v>
      </c>
      <c r="F88">
        <f>F28+(8/0.017)*(F14*F51+F29*F50)</f>
        <v>0.30267884527578587</v>
      </c>
    </row>
    <row r="89" spans="1:6" ht="12.75">
      <c r="A89" t="s">
        <v>88</v>
      </c>
      <c r="B89">
        <f>B29+(9/0.017)*(B15*B51+B30*B50)</f>
        <v>-0.09305519023131148</v>
      </c>
      <c r="C89">
        <f>C29+(9/0.017)*(C15*C51+C30*C50)</f>
        <v>0.07295329000826781</v>
      </c>
      <c r="D89">
        <f>D29+(9/0.017)*(D15*D51+D30*D50)</f>
        <v>-0.05399570052482867</v>
      </c>
      <c r="E89">
        <f>E29+(9/0.017)*(E15*E51+E30*E50)</f>
        <v>0.06046586224661304</v>
      </c>
      <c r="F89">
        <f>F29+(9/0.017)*(F15*F51+F30*F50)</f>
        <v>-0.0978241547863167</v>
      </c>
    </row>
    <row r="90" spans="1:6" ht="12.75">
      <c r="A90" t="s">
        <v>89</v>
      </c>
      <c r="B90">
        <f>B30+(10/0.017)*(B16*B51+B31*B50)</f>
        <v>0.10723877241593928</v>
      </c>
      <c r="C90">
        <f>C30+(10/0.017)*(C16*C51+C31*C50)</f>
        <v>0.041322493755438325</v>
      </c>
      <c r="D90">
        <f>D30+(10/0.017)*(D16*D51+D31*D50)</f>
        <v>-0.02864807911525139</v>
      </c>
      <c r="E90">
        <f>E30+(10/0.017)*(E16*E51+E31*E50)</f>
        <v>-0.031187215725711193</v>
      </c>
      <c r="F90">
        <f>F30+(10/0.017)*(F16*F51+F31*F50)</f>
        <v>0.23271155223922552</v>
      </c>
    </row>
    <row r="91" spans="1:6" ht="12.75">
      <c r="A91" t="s">
        <v>90</v>
      </c>
      <c r="B91">
        <f>B31+(11/0.017)*(B17*B51+B32*B50)</f>
        <v>-0.03667716741479003</v>
      </c>
      <c r="C91">
        <f>C31+(11/0.017)*(C17*C51+C32*C50)</f>
        <v>0.045673898658687775</v>
      </c>
      <c r="D91">
        <f>D31+(11/0.017)*(D17*D51+D32*D50)</f>
        <v>0.01153309398917916</v>
      </c>
      <c r="E91">
        <f>E31+(11/0.017)*(E17*E51+E32*E50)</f>
        <v>-0.004896022932792691</v>
      </c>
      <c r="F91">
        <f>F31+(11/0.017)*(F17*F51+F32*F50)</f>
        <v>0.024454443434018997</v>
      </c>
    </row>
    <row r="92" spans="1:6" ht="12.75">
      <c r="A92" t="s">
        <v>91</v>
      </c>
      <c r="B92">
        <f>B32+(12/0.017)*(B18*B51+B33*B50)</f>
        <v>-0.021274053020474634</v>
      </c>
      <c r="C92">
        <f>C32+(12/0.017)*(C18*C51+C33*C50)</f>
        <v>-0.02916538237735952</v>
      </c>
      <c r="D92">
        <f>D32+(12/0.017)*(D18*D51+D33*D50)</f>
        <v>0.014166240138331811</v>
      </c>
      <c r="E92">
        <f>E32+(12/0.017)*(E18*E51+E33*E50)</f>
        <v>0.04388609684411577</v>
      </c>
      <c r="F92">
        <f>F32+(12/0.017)*(F18*F51+F33*F50)</f>
        <v>0.028377051963059983</v>
      </c>
    </row>
    <row r="93" spans="1:6" ht="12.75">
      <c r="A93" t="s">
        <v>92</v>
      </c>
      <c r="B93">
        <f>B33+(13/0.017)*(B19*B51+B34*B50)</f>
        <v>0.08192164248350647</v>
      </c>
      <c r="C93">
        <f>C33+(13/0.017)*(C19*C51+C34*C50)</f>
        <v>0.09615061165064617</v>
      </c>
      <c r="D93">
        <f>D33+(13/0.017)*(D19*D51+D34*D50)</f>
        <v>0.08897375264744574</v>
      </c>
      <c r="E93">
        <f>E33+(13/0.017)*(E19*E51+E34*E50)</f>
        <v>0.07991446750160194</v>
      </c>
      <c r="F93">
        <f>F33+(13/0.017)*(F19*F51+F34*F50)</f>
        <v>0.04917068510784528</v>
      </c>
    </row>
    <row r="94" spans="1:6" ht="12.75">
      <c r="A94" t="s">
        <v>93</v>
      </c>
      <c r="B94">
        <f>B34+(14/0.017)*(B20*B51+B35*B50)</f>
        <v>0.0036481422019680907</v>
      </c>
      <c r="C94">
        <f>C34+(14/0.017)*(C20*C51+C35*C50)</f>
        <v>0.004286375341772369</v>
      </c>
      <c r="D94">
        <f>D34+(14/0.017)*(D20*D51+D35*D50)</f>
        <v>0.0029481934592697013</v>
      </c>
      <c r="E94">
        <f>E34+(14/0.017)*(E20*E51+E35*E50)</f>
        <v>0.0008110856665245133</v>
      </c>
      <c r="F94">
        <f>F34+(14/0.017)*(F20*F51+F35*F50)</f>
        <v>-0.03421994652204018</v>
      </c>
    </row>
    <row r="95" spans="1:6" ht="12.75">
      <c r="A95" t="s">
        <v>94</v>
      </c>
      <c r="B95" s="49">
        <f>B35</f>
        <v>-0.005766126</v>
      </c>
      <c r="C95" s="49">
        <f>C35</f>
        <v>-0.007449531</v>
      </c>
      <c r="D95" s="49">
        <f>D35</f>
        <v>-0.009060127</v>
      </c>
      <c r="E95" s="49">
        <f>E35</f>
        <v>-0.002659695</v>
      </c>
      <c r="F95" s="49">
        <f>F35</f>
        <v>0.0006667357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1.1411775744247423</v>
      </c>
      <c r="C103">
        <f>C63*10000/C62</f>
        <v>-2.270460891117315</v>
      </c>
      <c r="D103">
        <f>D63*10000/D62</f>
        <v>-1.0572171890843711</v>
      </c>
      <c r="E103">
        <f>E63*10000/E62</f>
        <v>-1.482773363378332</v>
      </c>
      <c r="F103">
        <f>F63*10000/F62</f>
        <v>-3.6576665557448433</v>
      </c>
      <c r="G103">
        <f>AVERAGE(C103:E103)</f>
        <v>-1.6034838145266725</v>
      </c>
      <c r="H103">
        <f>STDEV(C103:E103)</f>
        <v>0.6155634247524604</v>
      </c>
      <c r="I103">
        <f>(B103*B4+C103*C4+D103*D4+E103*E4+F103*F4)/SUM(B4:F4)</f>
        <v>-1.4807026397955612</v>
      </c>
      <c r="K103">
        <f>(LN(H103)+LN(H123))/2-LN(K114*K115^3)</f>
        <v>-4.07175207224658</v>
      </c>
    </row>
    <row r="104" spans="1:11" ht="12.75">
      <c r="A104" t="s">
        <v>68</v>
      </c>
      <c r="B104">
        <f>B64*10000/B62</f>
        <v>0.4958218010202061</v>
      </c>
      <c r="C104">
        <f>C64*10000/C62</f>
        <v>-0.47460949884879566</v>
      </c>
      <c r="D104">
        <f>D64*10000/D62</f>
        <v>0.7315230824216962</v>
      </c>
      <c r="E104">
        <f>E64*10000/E62</f>
        <v>-0.32584120793993193</v>
      </c>
      <c r="F104">
        <f>F64*10000/F62</f>
        <v>-1.3960948353864913</v>
      </c>
      <c r="G104">
        <f>AVERAGE(C104:E104)</f>
        <v>-0.022975874789010475</v>
      </c>
      <c r="H104">
        <f>STDEV(C104:E104)</f>
        <v>0.6576355437619069</v>
      </c>
      <c r="I104">
        <f>(B104*B4+C104*C4+D104*D4+E104*E4+F104*F4)/SUM(B4:F4)</f>
        <v>-0.13127275242278436</v>
      </c>
      <c r="K104">
        <f>(LN(H104)+LN(H124))/2-LN(K114*K115^4)</f>
        <v>-4.219325476652782</v>
      </c>
    </row>
    <row r="105" spans="1:11" ht="12.75">
      <c r="A105" t="s">
        <v>69</v>
      </c>
      <c r="B105">
        <f>B65*10000/B62</f>
        <v>-0.7230080672003165</v>
      </c>
      <c r="C105">
        <f>C65*10000/C62</f>
        <v>0.5691626094218369</v>
      </c>
      <c r="D105">
        <f>D65*10000/D62</f>
        <v>-0.39376169295571667</v>
      </c>
      <c r="E105">
        <f>E65*10000/E62</f>
        <v>0.02310377582796737</v>
      </c>
      <c r="F105">
        <f>F65*10000/F62</f>
        <v>0.36906377841177607</v>
      </c>
      <c r="G105">
        <f>AVERAGE(C105:E105)</f>
        <v>0.06616823076469587</v>
      </c>
      <c r="H105">
        <f>STDEV(C105:E105)</f>
        <v>0.48290445585702846</v>
      </c>
      <c r="I105">
        <f>(B105*B4+C105*C4+D105*D4+E105*E4+F105*F4)/SUM(B4:F4)</f>
        <v>-0.007531899015176568</v>
      </c>
      <c r="K105">
        <f>(LN(H105)+LN(H125))/2-LN(K114*K115^5)</f>
        <v>-4.001363375649235</v>
      </c>
    </row>
    <row r="106" spans="1:11" ht="12.75">
      <c r="A106" t="s">
        <v>70</v>
      </c>
      <c r="B106">
        <f>B66*10000/B62</f>
        <v>2.3292474597426356</v>
      </c>
      <c r="C106">
        <f>C66*10000/C62</f>
        <v>0.8418604000010242</v>
      </c>
      <c r="D106">
        <f>D66*10000/D62</f>
        <v>2.0895120085127328</v>
      </c>
      <c r="E106">
        <f>E66*10000/E62</f>
        <v>1.5981727019014136</v>
      </c>
      <c r="F106">
        <f>F66*10000/F62</f>
        <v>12.690938954499272</v>
      </c>
      <c r="G106">
        <f>AVERAGE(C106:E106)</f>
        <v>1.5098483701383902</v>
      </c>
      <c r="H106">
        <f>STDEV(C106:E106)</f>
        <v>0.6284978319306295</v>
      </c>
      <c r="I106">
        <f>(B106*B4+C106*C4+D106*D4+E106*E4+F106*F4)/SUM(B4:F4)</f>
        <v>3.121122282061302</v>
      </c>
      <c r="K106">
        <f>(LN(H106)+LN(H126))/2-LN(K114*K115^6)</f>
        <v>-2.907005930713442</v>
      </c>
    </row>
    <row r="107" spans="1:11" ht="12.75">
      <c r="A107" t="s">
        <v>71</v>
      </c>
      <c r="B107">
        <f>B67*10000/B62</f>
        <v>0.3674863628461349</v>
      </c>
      <c r="C107">
        <f>C67*10000/C62</f>
        <v>-0.22941959131292008</v>
      </c>
      <c r="D107">
        <f>D67*10000/D62</f>
        <v>-0.0028806743594774636</v>
      </c>
      <c r="E107">
        <f>E67*10000/E62</f>
        <v>0.04110823546799757</v>
      </c>
      <c r="F107">
        <f>F67*10000/F62</f>
        <v>-0.14475608813286728</v>
      </c>
      <c r="G107">
        <f>AVERAGE(C107:E107)</f>
        <v>-0.0637306767348</v>
      </c>
      <c r="H107">
        <f>STDEV(C107:E107)</f>
        <v>0.14516669162555548</v>
      </c>
      <c r="I107">
        <f>(B107*B4+C107*C4+D107*D4+E107*E4+F107*F4)/SUM(B4:F4)</f>
        <v>-0.01217394008111089</v>
      </c>
      <c r="K107">
        <f>(LN(H107)+LN(H127))/2-LN(K114*K115^7)</f>
        <v>-3.216964360724657</v>
      </c>
    </row>
    <row r="108" spans="1:9" ht="12.75">
      <c r="A108" t="s">
        <v>72</v>
      </c>
      <c r="B108">
        <f>B68*10000/B62</f>
        <v>-0.1697462003294384</v>
      </c>
      <c r="C108">
        <f>C68*10000/C62</f>
        <v>-0.18691464132804766</v>
      </c>
      <c r="D108">
        <f>D68*10000/D62</f>
        <v>-0.037008786938327105</v>
      </c>
      <c r="E108">
        <f>E68*10000/E62</f>
        <v>-0.2024001255735884</v>
      </c>
      <c r="F108">
        <f>F68*10000/F62</f>
        <v>-0.13568367994222552</v>
      </c>
      <c r="G108">
        <f>AVERAGE(C108:E108)</f>
        <v>-0.14210785127998773</v>
      </c>
      <c r="H108">
        <f>STDEV(C108:E108)</f>
        <v>0.09134719508391656</v>
      </c>
      <c r="I108">
        <f>(B108*B4+C108*C4+D108*D4+E108*E4+F108*F4)/SUM(B4:F4)</f>
        <v>-0.1452515340504167</v>
      </c>
    </row>
    <row r="109" spans="1:9" ht="12.75">
      <c r="A109" t="s">
        <v>73</v>
      </c>
      <c r="B109">
        <f>B69*10000/B62</f>
        <v>0.002510927375609345</v>
      </c>
      <c r="C109">
        <f>C69*10000/C62</f>
        <v>-0.007364648890112315</v>
      </c>
      <c r="D109">
        <f>D69*10000/D62</f>
        <v>-0.02865973882242808</v>
      </c>
      <c r="E109">
        <f>E69*10000/E62</f>
        <v>-0.049966018794878324</v>
      </c>
      <c r="F109">
        <f>F69*10000/F62</f>
        <v>-0.024010340689956736</v>
      </c>
      <c r="G109">
        <f>AVERAGE(C109:E109)</f>
        <v>-0.028663468835806238</v>
      </c>
      <c r="H109">
        <f>STDEV(C109:E109)</f>
        <v>0.021300685197322314</v>
      </c>
      <c r="I109">
        <f>(B109*B4+C109*C4+D109*D4+E109*E4+F109*F4)/SUM(B4:F4)</f>
        <v>-0.02353081200972035</v>
      </c>
    </row>
    <row r="110" spans="1:11" ht="12.75">
      <c r="A110" t="s">
        <v>74</v>
      </c>
      <c r="B110">
        <f>B70*10000/B62</f>
        <v>-0.3844524847720809</v>
      </c>
      <c r="C110">
        <f>C70*10000/C62</f>
        <v>-0.18411072104388937</v>
      </c>
      <c r="D110">
        <f>D70*10000/D62</f>
        <v>-0.06380948715219968</v>
      </c>
      <c r="E110">
        <f>E70*10000/E62</f>
        <v>-0.11206762933691729</v>
      </c>
      <c r="F110">
        <f>F70*10000/F62</f>
        <v>-0.39066487090942037</v>
      </c>
      <c r="G110">
        <f>AVERAGE(C110:E110)</f>
        <v>-0.11999594584433544</v>
      </c>
      <c r="H110">
        <f>STDEV(C110:E110)</f>
        <v>0.0605412286871278</v>
      </c>
      <c r="I110">
        <f>(B110*B4+C110*C4+D110*D4+E110*E4+F110*F4)/SUM(B4:F4)</f>
        <v>-0.19439612824747313</v>
      </c>
      <c r="K110">
        <f>EXP(AVERAGE(K103:K107))</f>
        <v>0.025140322614204586</v>
      </c>
    </row>
    <row r="111" spans="1:9" ht="12.75">
      <c r="A111" t="s">
        <v>75</v>
      </c>
      <c r="B111">
        <f>B71*10000/B62</f>
        <v>0.017775158904694336</v>
      </c>
      <c r="C111">
        <f>C71*10000/C62</f>
        <v>0.018997341782915754</v>
      </c>
      <c r="D111">
        <f>D71*10000/D62</f>
        <v>0.0055008099089262795</v>
      </c>
      <c r="E111">
        <f>E71*10000/E62</f>
        <v>0.027110782661018927</v>
      </c>
      <c r="F111">
        <f>F71*10000/F62</f>
        <v>0.008937390737954845</v>
      </c>
      <c r="G111">
        <f>AVERAGE(C111:E111)</f>
        <v>0.01720297811762032</v>
      </c>
      <c r="H111">
        <f>STDEV(C111:E111)</f>
        <v>0.010916159412038929</v>
      </c>
      <c r="I111">
        <f>(B111*B4+C111*C4+D111*D4+E111*E4+F111*F4)/SUM(B4:F4)</f>
        <v>0.016182343916134042</v>
      </c>
    </row>
    <row r="112" spans="1:9" ht="12.75">
      <c r="A112" t="s">
        <v>76</v>
      </c>
      <c r="B112">
        <f>B72*10000/B62</f>
        <v>-0.030072424566664254</v>
      </c>
      <c r="C112">
        <f>C72*10000/C62</f>
        <v>-0.03278805852003996</v>
      </c>
      <c r="D112">
        <f>D72*10000/D62</f>
        <v>-0.022611348876024912</v>
      </c>
      <c r="E112">
        <f>E72*10000/E62</f>
        <v>-0.01588418947796828</v>
      </c>
      <c r="F112">
        <f>F72*10000/F62</f>
        <v>-0.023912780551790146</v>
      </c>
      <c r="G112">
        <f>AVERAGE(C112:E112)</f>
        <v>-0.023761198958011053</v>
      </c>
      <c r="H112">
        <f>STDEV(C112:E112)</f>
        <v>0.008510394441866954</v>
      </c>
      <c r="I112">
        <f>(B112*B4+C112*C4+D112*D4+E112*E4+F112*F4)/SUM(B4:F4)</f>
        <v>-0.024695072179524446</v>
      </c>
    </row>
    <row r="113" spans="1:9" ht="12.75">
      <c r="A113" t="s">
        <v>77</v>
      </c>
      <c r="B113">
        <f>B73*10000/B62</f>
        <v>0.017087196403652413</v>
      </c>
      <c r="C113">
        <f>C73*10000/C62</f>
        <v>0.02636216915552779</v>
      </c>
      <c r="D113">
        <f>D73*10000/D62</f>
        <v>0.02750192686672105</v>
      </c>
      <c r="E113">
        <f>E73*10000/E62</f>
        <v>0.015078607880398472</v>
      </c>
      <c r="F113">
        <f>F73*10000/F62</f>
        <v>-0.012207999861123062</v>
      </c>
      <c r="G113">
        <f>AVERAGE(C113:E113)</f>
        <v>0.02298090130088244</v>
      </c>
      <c r="H113">
        <f>STDEV(C113:E113)</f>
        <v>0.006867273322624068</v>
      </c>
      <c r="I113">
        <f>(B113*B4+C113*C4+D113*D4+E113*E4+F113*F4)/SUM(B4:F4)</f>
        <v>0.017430440879150702</v>
      </c>
    </row>
    <row r="114" spans="1:11" ht="12.75">
      <c r="A114" t="s">
        <v>78</v>
      </c>
      <c r="B114">
        <f>B74*10000/B62</f>
        <v>-0.2048004828352414</v>
      </c>
      <c r="C114">
        <f>C74*10000/C62</f>
        <v>-0.18324854442730176</v>
      </c>
      <c r="D114">
        <f>D74*10000/D62</f>
        <v>-0.20351746700511922</v>
      </c>
      <c r="E114">
        <f>E74*10000/E62</f>
        <v>-0.1928128597954697</v>
      </c>
      <c r="F114">
        <f>F74*10000/F62</f>
        <v>-0.14401759690709418</v>
      </c>
      <c r="G114">
        <f>AVERAGE(C114:E114)</f>
        <v>-0.19319295707596354</v>
      </c>
      <c r="H114">
        <f>STDEV(C114:E114)</f>
        <v>0.010139805770989042</v>
      </c>
      <c r="I114">
        <f>(B114*B4+C114*C4+D114*D4+E114*E4+F114*F4)/SUM(B4:F4)</f>
        <v>-0.18830626314275675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-0.004357290126008949</v>
      </c>
      <c r="C115">
        <f>C75*10000/C62</f>
        <v>0.002551010939452185</v>
      </c>
      <c r="D115">
        <f>D75*10000/D62</f>
        <v>0.0008080619571254048</v>
      </c>
      <c r="E115">
        <f>E75*10000/E62</f>
        <v>0.0015017605705836294</v>
      </c>
      <c r="F115">
        <f>F75*10000/F62</f>
        <v>-0.0006366697225160436</v>
      </c>
      <c r="G115">
        <f>AVERAGE(C115:E115)</f>
        <v>0.0016202778223870732</v>
      </c>
      <c r="H115">
        <f>STDEV(C115:E115)</f>
        <v>0.0008774978877352185</v>
      </c>
      <c r="I115">
        <f>(B115*B4+C115*C4+D115*D4+E115*E4+F115*F4)/SUM(B4:F4)</f>
        <v>0.00045422965202335014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38.53645763450682</v>
      </c>
      <c r="C122">
        <f>C82*10000/C62</f>
        <v>16.042160092974974</v>
      </c>
      <c r="D122">
        <f>D82*10000/D62</f>
        <v>-26.228401477727488</v>
      </c>
      <c r="E122">
        <f>E82*10000/E62</f>
        <v>-12.606282448088981</v>
      </c>
      <c r="F122">
        <f>F82*10000/F62</f>
        <v>-1.1445177439475795</v>
      </c>
      <c r="G122">
        <f>AVERAGE(C122:E122)</f>
        <v>-7.5975079442804985</v>
      </c>
      <c r="H122">
        <f>STDEV(C122:E122)</f>
        <v>21.575818881287876</v>
      </c>
      <c r="I122">
        <f>(B122*B4+C122*C4+D122*D4+E122*E4+F122*F4)/SUM(B4:F4)</f>
        <v>-0.06017525324980228</v>
      </c>
    </row>
    <row r="123" spans="1:9" ht="12.75">
      <c r="A123" t="s">
        <v>82</v>
      </c>
      <c r="B123">
        <f>B83*10000/B62</f>
        <v>-3.699745290726252</v>
      </c>
      <c r="C123">
        <f>C83*10000/C62</f>
        <v>-2.6931533888540993</v>
      </c>
      <c r="D123">
        <f>D83*10000/D62</f>
        <v>-1.8878842384012209</v>
      </c>
      <c r="E123">
        <f>E83*10000/E62</f>
        <v>-0.510298272461943</v>
      </c>
      <c r="F123">
        <f>F83*10000/F62</f>
        <v>7.805284335363247</v>
      </c>
      <c r="G123">
        <f>AVERAGE(C123:E123)</f>
        <v>-1.697111966572421</v>
      </c>
      <c r="H123">
        <f>STDEV(C123:E123)</f>
        <v>1.1038612501414728</v>
      </c>
      <c r="I123">
        <f>(B123*B4+C123*C4+D123*D4+E123*E4+F123*F4)/SUM(B4:F4)</f>
        <v>-0.7182480083419112</v>
      </c>
    </row>
    <row r="124" spans="1:9" ht="12.75">
      <c r="A124" t="s">
        <v>83</v>
      </c>
      <c r="B124">
        <f>B84*10000/B62</f>
        <v>-1.7503328392491453</v>
      </c>
      <c r="C124">
        <f>C84*10000/C62</f>
        <v>0.19756117509369195</v>
      </c>
      <c r="D124">
        <f>D84*10000/D62</f>
        <v>0.2437388936636573</v>
      </c>
      <c r="E124">
        <f>E84*10000/E62</f>
        <v>0.6269819303545262</v>
      </c>
      <c r="F124">
        <f>F84*10000/F62</f>
        <v>2.727723260891838</v>
      </c>
      <c r="G124">
        <f>AVERAGE(C124:E124)</f>
        <v>0.3560939997039585</v>
      </c>
      <c r="H124">
        <f>STDEV(C124:E124)</f>
        <v>0.2357292910356959</v>
      </c>
      <c r="I124">
        <f>(B124*B4+C124*C4+D124*D4+E124*E4+F124*F4)/SUM(B4:F4)</f>
        <v>0.3679763014854506</v>
      </c>
    </row>
    <row r="125" spans="1:9" ht="12.75">
      <c r="A125" t="s">
        <v>84</v>
      </c>
      <c r="B125">
        <f>B85*10000/B62</f>
        <v>-0.6218133746399828</v>
      </c>
      <c r="C125">
        <f>C85*10000/C62</f>
        <v>-1.006850940048612</v>
      </c>
      <c r="D125">
        <f>D85*10000/D62</f>
        <v>-0.9483556952148693</v>
      </c>
      <c r="E125">
        <f>E85*10000/E62</f>
        <v>-0.7190006559992921</v>
      </c>
      <c r="F125">
        <f>F85*10000/F62</f>
        <v>-1.5470875926739327</v>
      </c>
      <c r="G125">
        <f>AVERAGE(C125:E125)</f>
        <v>-0.8914024304209245</v>
      </c>
      <c r="H125">
        <f>STDEV(C125:E125)</f>
        <v>0.15214204640675555</v>
      </c>
      <c r="I125">
        <f>(B125*B4+C125*C4+D125*D4+E125*E4+F125*F4)/SUM(B4:F4)</f>
        <v>-0.9399475610023137</v>
      </c>
    </row>
    <row r="126" spans="1:9" ht="12.75">
      <c r="A126" t="s">
        <v>85</v>
      </c>
      <c r="B126">
        <f>B86*10000/B62</f>
        <v>0.2267297457338144</v>
      </c>
      <c r="C126">
        <f>C86*10000/C62</f>
        <v>0.0466398746045294</v>
      </c>
      <c r="D126">
        <f>D86*10000/D62</f>
        <v>-0.18334911859255978</v>
      </c>
      <c r="E126">
        <f>E86*10000/E62</f>
        <v>-0.5850337438006815</v>
      </c>
      <c r="F126">
        <f>F86*10000/F62</f>
        <v>1.5774379482953527</v>
      </c>
      <c r="G126">
        <f>AVERAGE(C126:E126)</f>
        <v>-0.24058099592957063</v>
      </c>
      <c r="H126">
        <f>STDEV(C126:E126)</f>
        <v>0.31970221438851815</v>
      </c>
      <c r="I126">
        <f>(B126*B4+C126*C4+D126*D4+E126*E4+F126*F4)/SUM(B4:F4)</f>
        <v>0.06976547011607846</v>
      </c>
    </row>
    <row r="127" spans="1:9" ht="12.75">
      <c r="A127" t="s">
        <v>86</v>
      </c>
      <c r="B127">
        <f>B87*10000/B62</f>
        <v>-0.22026787578040985</v>
      </c>
      <c r="C127">
        <f>C87*10000/C62</f>
        <v>0.1701829662116794</v>
      </c>
      <c r="D127">
        <f>D87*10000/D62</f>
        <v>0.15789948932369982</v>
      </c>
      <c r="E127">
        <f>E87*10000/E62</f>
        <v>-0.23109917900484184</v>
      </c>
      <c r="F127">
        <f>F87*10000/F62</f>
        <v>0.3826790224778661</v>
      </c>
      <c r="G127">
        <f>AVERAGE(C127:E127)</f>
        <v>0.032327758843512445</v>
      </c>
      <c r="H127">
        <f>STDEV(C127:E127)</f>
        <v>0.228217077886899</v>
      </c>
      <c r="I127">
        <f>(B127*B4+C127*C4+D127*D4+E127*E4+F127*F4)/SUM(B4:F4)</f>
        <v>0.04256806671247463</v>
      </c>
    </row>
    <row r="128" spans="1:9" ht="12.75">
      <c r="A128" t="s">
        <v>87</v>
      </c>
      <c r="B128">
        <f>B88*10000/B62</f>
        <v>-0.3787310366374946</v>
      </c>
      <c r="C128">
        <f>C88*10000/C62</f>
        <v>-0.14578911453672644</v>
      </c>
      <c r="D128">
        <f>D88*10000/D62</f>
        <v>-0.0820681657141499</v>
      </c>
      <c r="E128">
        <f>E88*10000/E62</f>
        <v>0.406270916631383</v>
      </c>
      <c r="F128">
        <f>F88*10000/F62</f>
        <v>0.30268679552787947</v>
      </c>
      <c r="G128">
        <f>AVERAGE(C128:E128)</f>
        <v>0.059471212126835545</v>
      </c>
      <c r="H128">
        <f>STDEV(C128:E128)</f>
        <v>0.302022542392192</v>
      </c>
      <c r="I128">
        <f>(B128*B4+C128*C4+D128*D4+E128*E4+F128*F4)/SUM(B4:F4)</f>
        <v>0.028533911669232685</v>
      </c>
    </row>
    <row r="129" spans="1:9" ht="12.75">
      <c r="A129" t="s">
        <v>88</v>
      </c>
      <c r="B129">
        <f>B89*10000/B62</f>
        <v>-0.09305495800468636</v>
      </c>
      <c r="C129">
        <f>C89*10000/C62</f>
        <v>0.07295317388573527</v>
      </c>
      <c r="D129">
        <f>D89*10000/D62</f>
        <v>-0.053995764481209095</v>
      </c>
      <c r="E129">
        <f>E89*10000/E62</f>
        <v>0.060465683904142614</v>
      </c>
      <c r="F129">
        <f>F89*10000/F62</f>
        <v>-0.09782672426450634</v>
      </c>
      <c r="G129">
        <f>AVERAGE(C129:E129)</f>
        <v>0.02647436443622293</v>
      </c>
      <c r="H129">
        <f>STDEV(C129:E129)</f>
        <v>0.0699683184555781</v>
      </c>
      <c r="I129">
        <f>(B129*B4+C129*C4+D129*D4+E129*E4+F129*F4)/SUM(B4:F4)</f>
        <v>-0.00741045681745119</v>
      </c>
    </row>
    <row r="130" spans="1:9" ht="12.75">
      <c r="A130" t="s">
        <v>89</v>
      </c>
      <c r="B130">
        <f>B90*10000/B62</f>
        <v>0.1072385047930572</v>
      </c>
      <c r="C130">
        <f>C90*10000/C62</f>
        <v>0.04132242798084989</v>
      </c>
      <c r="D130">
        <f>D90*10000/D62</f>
        <v>-0.028648113048091017</v>
      </c>
      <c r="E130">
        <f>E90*10000/E62</f>
        <v>-0.031187123739838642</v>
      </c>
      <c r="F130">
        <f>F90*10000/F62</f>
        <v>0.23271766470970134</v>
      </c>
      <c r="G130">
        <f>AVERAGE(C130:E130)</f>
        <v>-0.00617093626902659</v>
      </c>
      <c r="H130">
        <f>STDEV(C130:E130)</f>
        <v>0.04115004714033492</v>
      </c>
      <c r="I130">
        <f>(B130*B4+C130*C4+D130*D4+E130*E4+F130*F4)/SUM(B4:F4)</f>
        <v>0.042132968369196395</v>
      </c>
    </row>
    <row r="131" spans="1:9" ht="12.75">
      <c r="A131" t="s">
        <v>90</v>
      </c>
      <c r="B131">
        <f>B91*10000/B62</f>
        <v>-0.03667707588400291</v>
      </c>
      <c r="C131">
        <f>C91*10000/C62</f>
        <v>0.04567382595780228</v>
      </c>
      <c r="D131">
        <f>D91*10000/D62</f>
        <v>0.011533107649802867</v>
      </c>
      <c r="E131">
        <f>E91*10000/E62</f>
        <v>-0.004896008492101817</v>
      </c>
      <c r="F131">
        <f>F91*10000/F62</f>
        <v>0.024455085761664767</v>
      </c>
      <c r="G131">
        <f>AVERAGE(C131:E131)</f>
        <v>0.01743697503850111</v>
      </c>
      <c r="H131">
        <f>STDEV(C131:E131)</f>
        <v>0.025796681505189344</v>
      </c>
      <c r="I131">
        <f>(B131*B4+C131*C4+D131*D4+E131*E4+F131*F4)/SUM(B4:F4)</f>
        <v>0.010546985972970624</v>
      </c>
    </row>
    <row r="132" spans="1:9" ht="12.75">
      <c r="A132" t="s">
        <v>91</v>
      </c>
      <c r="B132">
        <f>B92*10000/B62</f>
        <v>-0.02127399992938403</v>
      </c>
      <c r="C132">
        <f>C92*10000/C62</f>
        <v>-0.029165335953708668</v>
      </c>
      <c r="D132">
        <f>D92*10000/D62</f>
        <v>0.014166256917842675</v>
      </c>
      <c r="E132">
        <f>E92*10000/E62</f>
        <v>0.043885967403227345</v>
      </c>
      <c r="F132">
        <f>F92*10000/F62</f>
        <v>0.02837779732310183</v>
      </c>
      <c r="G132">
        <f>AVERAGE(C132:E132)</f>
        <v>0.00962896278912045</v>
      </c>
      <c r="H132">
        <f>STDEV(C132:E132)</f>
        <v>0.036736405771995106</v>
      </c>
      <c r="I132">
        <f>(B132*B4+C132*C4+D132*D4+E132*E4+F132*F4)/SUM(B4:F4)</f>
        <v>0.007658817760330099</v>
      </c>
    </row>
    <row r="133" spans="1:9" ht="12.75">
      <c r="A133" t="s">
        <v>92</v>
      </c>
      <c r="B133">
        <f>B93*10000/B62</f>
        <v>0.08192143804153486</v>
      </c>
      <c r="C133">
        <f>C93*10000/C62</f>
        <v>0.09615045860405254</v>
      </c>
      <c r="D133">
        <f>D93*10000/D62</f>
        <v>0.08897385803433981</v>
      </c>
      <c r="E133">
        <f>E93*10000/E62</f>
        <v>0.07991423179598181</v>
      </c>
      <c r="F133">
        <f>F93*10000/F62</f>
        <v>0.04917197663960684</v>
      </c>
      <c r="G133">
        <f>AVERAGE(C133:E133)</f>
        <v>0.08834618281145805</v>
      </c>
      <c r="H133">
        <f>STDEV(C133:E133)</f>
        <v>0.008136291992046926</v>
      </c>
      <c r="I133">
        <f>(B133*B4+C133*C4+D133*D4+E133*E4+F133*F4)/SUM(B4:F4)</f>
        <v>0.08218710677219412</v>
      </c>
    </row>
    <row r="134" spans="1:9" ht="12.75">
      <c r="A134" t="s">
        <v>93</v>
      </c>
      <c r="B134">
        <f>B94*10000/B62</f>
        <v>0.0036481330977391974</v>
      </c>
      <c r="C134">
        <f>C94*10000/C62</f>
        <v>0.00428636851898535</v>
      </c>
      <c r="D134">
        <f>D94*10000/D62</f>
        <v>0.002948196951321487</v>
      </c>
      <c r="E134">
        <f>E94*10000/E62</f>
        <v>0.0008110832742486717</v>
      </c>
      <c r="F134">
        <f>F94*10000/F62</f>
        <v>-0.03422084535327906</v>
      </c>
      <c r="G134">
        <f>AVERAGE(C134:E134)</f>
        <v>0.0026818829148518362</v>
      </c>
      <c r="H134">
        <f>STDEV(C134:E134)</f>
        <v>0.0017528817009674917</v>
      </c>
      <c r="I134">
        <f>(B134*B4+C134*C4+D134*D4+E134*E4+F134*F4)/SUM(B4:F4)</f>
        <v>-0.0021050599784544614</v>
      </c>
    </row>
    <row r="135" spans="1:9" ht="12.75">
      <c r="A135" t="s">
        <v>94</v>
      </c>
      <c r="B135">
        <f>B95*10000/B62</f>
        <v>-0.005766111610174159</v>
      </c>
      <c r="C135">
        <f>C95*10000/C62</f>
        <v>-0.007449519142297547</v>
      </c>
      <c r="D135">
        <f>D95*10000/D62</f>
        <v>-0.009060137731464236</v>
      </c>
      <c r="E135">
        <f>E95*10000/E62</f>
        <v>-0.002659687155299548</v>
      </c>
      <c r="F135">
        <f>F95*10000/F62</f>
        <v>0.0006667532126771414</v>
      </c>
      <c r="G135">
        <f>AVERAGE(C135:E135)</f>
        <v>-0.006389781343020443</v>
      </c>
      <c r="H135">
        <f>STDEV(C135:E135)</f>
        <v>0.003329222889338326</v>
      </c>
      <c r="I135">
        <f>(B135*B4+C135*C4+D135*D4+E135*E4+F135*F4)/SUM(B4:F4)</f>
        <v>-0.005357513175946872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2005-10-24T11:25:38Z</cp:lastPrinted>
  <dcterms:created xsi:type="dcterms:W3CDTF">2005-10-24T11:25:38Z</dcterms:created>
  <dcterms:modified xsi:type="dcterms:W3CDTF">2005-10-26T15:08:50Z</dcterms:modified>
  <cp:category/>
  <cp:version/>
  <cp:contentType/>
  <cp:contentStatus/>
</cp:coreProperties>
</file>