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<sst xmlns="http://schemas.openxmlformats.org/spreadsheetml/2006/main" count="204" uniqueCount="98">
  <si>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26/10/2005       11:51:21</t>
  </si>
  <si>
    <t>LISSNER</t>
  </si>
  <si>
    <t>HCMQAP714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</si>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</sst>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9018298"/>
        <c:axId val="36946955"/>
      </c:lineChart>
      <c:catAx>
        <c:axId val="190182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46955"/>
        <c:crosses val="autoZero"/>
        <c:auto val="1"/>
        <c:lblOffset val="100"/>
        <c:noMultiLvlLbl val="0"/>
      </c:catAx>
      <c:valAx>
        <c:axId val="36946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1829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-0.002255</v>
      </c>
      <c r="C4" s="12">
        <v>-0.003752</v>
      </c>
      <c r="D4" s="12">
        <v>-0.003749</v>
      </c>
      <c r="E4" s="12">
        <v>-0.00375</v>
      </c>
      <c r="F4" s="24">
        <v>-0.002082</v>
      </c>
      <c r="G4" s="34">
        <v>-0.011689</v>
      </c>
    </row>
    <row r="5" spans="1:7" ht="12.75" thickBot="1">
      <c r="A5" s="44" t="s">
        <v>13</v>
      </c>
      <c r="B5" s="45">
        <v>2.216777</v>
      </c>
      <c r="C5" s="46">
        <v>1.175631</v>
      </c>
      <c r="D5" s="46">
        <v>0.139286</v>
      </c>
      <c r="E5" s="46">
        <v>-1.332297</v>
      </c>
      <c r="F5" s="47">
        <v>-2.372758</v>
      </c>
      <c r="G5" s="48">
        <v>6.666191</v>
      </c>
    </row>
    <row r="6" spans="1:7" ht="12.75" thickTop="1">
      <c r="A6" s="6" t="s">
        <v>14</v>
      </c>
      <c r="B6" s="39">
        <v>-11.82299</v>
      </c>
      <c r="C6" s="40">
        <v>114.0954</v>
      </c>
      <c r="D6" s="40">
        <v>-74.46311</v>
      </c>
      <c r="E6" s="40">
        <v>78.48113</v>
      </c>
      <c r="F6" s="41">
        <v>-200.0403</v>
      </c>
      <c r="G6" s="42">
        <v>0.001296366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0.03540539</v>
      </c>
      <c r="C8" s="13">
        <v>-0.3922102</v>
      </c>
      <c r="D8" s="13">
        <v>0.2015932</v>
      </c>
      <c r="E8" s="13">
        <v>-0.56902</v>
      </c>
      <c r="F8" s="25">
        <v>-3.778153</v>
      </c>
      <c r="G8" s="35">
        <v>-0.6823625</v>
      </c>
    </row>
    <row r="9" spans="1:7" ht="12">
      <c r="A9" s="20" t="s">
        <v>17</v>
      </c>
      <c r="B9" s="29">
        <v>-0.3069979</v>
      </c>
      <c r="C9" s="13">
        <v>0.7014306</v>
      </c>
      <c r="D9" s="13">
        <v>1.210286</v>
      </c>
      <c r="E9" s="13">
        <v>1.133254</v>
      </c>
      <c r="F9" s="25">
        <v>-0.7555231</v>
      </c>
      <c r="G9" s="35">
        <v>0.5872376</v>
      </c>
    </row>
    <row r="10" spans="1:7" ht="12">
      <c r="A10" s="20" t="s">
        <v>18</v>
      </c>
      <c r="B10" s="29">
        <v>0.8752551</v>
      </c>
      <c r="C10" s="13">
        <v>0.917494</v>
      </c>
      <c r="D10" s="13">
        <v>0.0648953</v>
      </c>
      <c r="E10" s="13">
        <v>-0.1646081</v>
      </c>
      <c r="F10" s="25">
        <v>-0.7449715</v>
      </c>
      <c r="G10" s="35">
        <v>0.2239084</v>
      </c>
    </row>
    <row r="11" spans="1:7" ht="12">
      <c r="A11" s="21" t="s">
        <v>19</v>
      </c>
      <c r="B11" s="31">
        <v>2.480795</v>
      </c>
      <c r="C11" s="15">
        <v>1.682556</v>
      </c>
      <c r="D11" s="15">
        <v>2.789378</v>
      </c>
      <c r="E11" s="15">
        <v>1.915478</v>
      </c>
      <c r="F11" s="27">
        <v>12.82288</v>
      </c>
      <c r="G11" s="37">
        <v>3.608349</v>
      </c>
    </row>
    <row r="12" spans="1:7" ht="12">
      <c r="A12" s="20" t="s">
        <v>20</v>
      </c>
      <c r="B12" s="29">
        <v>0.1996962</v>
      </c>
      <c r="C12" s="13">
        <v>-0.09121761</v>
      </c>
      <c r="D12" s="13">
        <v>-0.03655743</v>
      </c>
      <c r="E12" s="13">
        <v>-0.1635141</v>
      </c>
      <c r="F12" s="25">
        <v>-0.0135377</v>
      </c>
      <c r="G12" s="35">
        <v>-0.04301246</v>
      </c>
    </row>
    <row r="13" spans="1:7" ht="12">
      <c r="A13" s="20" t="s">
        <v>21</v>
      </c>
      <c r="B13" s="29">
        <v>0.07907341</v>
      </c>
      <c r="C13" s="13">
        <v>0.01392371</v>
      </c>
      <c r="D13" s="13">
        <v>0.06913227</v>
      </c>
      <c r="E13" s="13">
        <v>0.1391348</v>
      </c>
      <c r="F13" s="25">
        <v>0.04748208</v>
      </c>
      <c r="G13" s="35">
        <v>0.07123144</v>
      </c>
    </row>
    <row r="14" spans="1:7" ht="12">
      <c r="A14" s="20" t="s">
        <v>22</v>
      </c>
      <c r="B14" s="29">
        <v>0.133012</v>
      </c>
      <c r="C14" s="13">
        <v>0.01883963</v>
      </c>
      <c r="D14" s="13">
        <v>-0.02919713</v>
      </c>
      <c r="E14" s="13">
        <v>0.006874345</v>
      </c>
      <c r="F14" s="25">
        <v>0.1879659</v>
      </c>
      <c r="G14" s="35">
        <v>0.04351168</v>
      </c>
    </row>
    <row r="15" spans="1:7" ht="12">
      <c r="A15" s="21" t="s">
        <v>23</v>
      </c>
      <c r="B15" s="31">
        <v>-0.3359735</v>
      </c>
      <c r="C15" s="15">
        <v>-0.1001999</v>
      </c>
      <c r="D15" s="15">
        <v>0.004953195</v>
      </c>
      <c r="E15" s="15">
        <v>-0.0960694</v>
      </c>
      <c r="F15" s="27">
        <v>-0.3866909</v>
      </c>
      <c r="G15" s="37">
        <v>-0.1462845</v>
      </c>
    </row>
    <row r="16" spans="1:7" ht="12">
      <c r="A16" s="20" t="s">
        <v>24</v>
      </c>
      <c r="B16" s="29">
        <v>-0.01557377</v>
      </c>
      <c r="C16" s="13">
        <v>-0.008954637</v>
      </c>
      <c r="D16" s="13">
        <v>-0.01491512</v>
      </c>
      <c r="E16" s="13">
        <v>-0.04906309</v>
      </c>
      <c r="F16" s="25">
        <v>0.008508315</v>
      </c>
      <c r="G16" s="35">
        <v>-0.01866263</v>
      </c>
    </row>
    <row r="17" spans="1:7" ht="12">
      <c r="A17" s="20" t="s">
        <v>25</v>
      </c>
      <c r="B17" s="29">
        <v>-0.02531932</v>
      </c>
      <c r="C17" s="13">
        <v>-0.01979797</v>
      </c>
      <c r="D17" s="13">
        <v>-0.01450727</v>
      </c>
      <c r="E17" s="13">
        <v>-0.02878638</v>
      </c>
      <c r="F17" s="25">
        <v>-0.03784826</v>
      </c>
      <c r="G17" s="35">
        <v>-0.02389774</v>
      </c>
    </row>
    <row r="18" spans="1:7" ht="12">
      <c r="A18" s="20" t="s">
        <v>26</v>
      </c>
      <c r="B18" s="29">
        <v>0.0303458</v>
      </c>
      <c r="C18" s="13">
        <v>0.001077263</v>
      </c>
      <c r="D18" s="13">
        <v>0.04927184</v>
      </c>
      <c r="E18" s="13">
        <v>0.0105568</v>
      </c>
      <c r="F18" s="25">
        <v>0.01564535</v>
      </c>
      <c r="G18" s="35">
        <v>0.02112855</v>
      </c>
    </row>
    <row r="19" spans="1:7" ht="12">
      <c r="A19" s="21" t="s">
        <v>27</v>
      </c>
      <c r="B19" s="31">
        <v>-0.2046106</v>
      </c>
      <c r="C19" s="15">
        <v>-0.1868638</v>
      </c>
      <c r="D19" s="15">
        <v>-0.2087947</v>
      </c>
      <c r="E19" s="15">
        <v>-0.1962868</v>
      </c>
      <c r="F19" s="27">
        <v>-0.138298</v>
      </c>
      <c r="G19" s="37">
        <v>-0.1904853</v>
      </c>
    </row>
    <row r="20" spans="1:7" ht="12.75" thickBot="1">
      <c r="A20" s="44" t="s">
        <v>28</v>
      </c>
      <c r="B20" s="45">
        <v>-0.005799566</v>
      </c>
      <c r="C20" s="46">
        <v>-0.002245994</v>
      </c>
      <c r="D20" s="46">
        <v>0.001720844</v>
      </c>
      <c r="E20" s="46">
        <v>0.000955572</v>
      </c>
      <c r="F20" s="47">
        <v>-0.006635349</v>
      </c>
      <c r="G20" s="48">
        <v>-0.001621889</v>
      </c>
    </row>
    <row r="21" spans="1:7" ht="12.75" thickTop="1">
      <c r="A21" s="6" t="s">
        <v>29</v>
      </c>
      <c r="B21" s="39">
        <v>-24.77518</v>
      </c>
      <c r="C21" s="40">
        <v>27.25169</v>
      </c>
      <c r="D21" s="40">
        <v>-19.71531</v>
      </c>
      <c r="E21" s="40">
        <v>17.02631</v>
      </c>
      <c r="F21" s="41">
        <v>-17.41397</v>
      </c>
      <c r="G21" s="43">
        <v>0.003837459</v>
      </c>
    </row>
    <row r="22" spans="1:7" ht="12">
      <c r="A22" s="20" t="s">
        <v>30</v>
      </c>
      <c r="B22" s="29">
        <v>44.33584</v>
      </c>
      <c r="C22" s="13">
        <v>23.51266</v>
      </c>
      <c r="D22" s="13">
        <v>2.785726</v>
      </c>
      <c r="E22" s="13">
        <v>-26.64601</v>
      </c>
      <c r="F22" s="25">
        <v>-47.45552</v>
      </c>
      <c r="G22" s="36">
        <v>0</v>
      </c>
    </row>
    <row r="23" spans="1:7" ht="12">
      <c r="A23" s="20" t="s">
        <v>31</v>
      </c>
      <c r="B23" s="29">
        <v>-1.064308</v>
      </c>
      <c r="C23" s="13">
        <v>-0.4514103</v>
      </c>
      <c r="D23" s="13">
        <v>-0.09998744</v>
      </c>
      <c r="E23" s="13">
        <v>0.2604883</v>
      </c>
      <c r="F23" s="25">
        <v>7.112586</v>
      </c>
      <c r="G23" s="35">
        <v>0.7261163</v>
      </c>
    </row>
    <row r="24" spans="1:7" ht="12">
      <c r="A24" s="20" t="s">
        <v>32</v>
      </c>
      <c r="B24" s="50">
        <v>0.473039</v>
      </c>
      <c r="C24" s="51">
        <v>4.375074</v>
      </c>
      <c r="D24" s="51">
        <v>4.983381</v>
      </c>
      <c r="E24" s="51">
        <v>5.304307</v>
      </c>
      <c r="F24" s="52">
        <v>4.275461</v>
      </c>
      <c r="G24" s="49">
        <v>4.167274</v>
      </c>
    </row>
    <row r="25" spans="1:7" ht="12">
      <c r="A25" s="20" t="s">
        <v>33</v>
      </c>
      <c r="B25" s="29">
        <v>-0.6767737</v>
      </c>
      <c r="C25" s="13">
        <v>-0.1231388</v>
      </c>
      <c r="D25" s="13">
        <v>0.04206254</v>
      </c>
      <c r="E25" s="13">
        <v>0.4074636</v>
      </c>
      <c r="F25" s="25">
        <v>-1.242987</v>
      </c>
      <c r="G25" s="35">
        <v>-0.1854072</v>
      </c>
    </row>
    <row r="26" spans="1:7" ht="12">
      <c r="A26" s="21" t="s">
        <v>34</v>
      </c>
      <c r="B26" s="31">
        <v>1.119131</v>
      </c>
      <c r="C26" s="15">
        <v>0.7721866</v>
      </c>
      <c r="D26" s="15">
        <v>0.6305627</v>
      </c>
      <c r="E26" s="15">
        <v>-0.2547571</v>
      </c>
      <c r="F26" s="27">
        <v>0.2857517</v>
      </c>
      <c r="G26" s="37">
        <v>0.4762642</v>
      </c>
    </row>
    <row r="27" spans="1:7" ht="12">
      <c r="A27" s="20" t="s">
        <v>35</v>
      </c>
      <c r="B27" s="29">
        <v>0.1710862</v>
      </c>
      <c r="C27" s="13">
        <v>0.372827</v>
      </c>
      <c r="D27" s="13">
        <v>0.1317749</v>
      </c>
      <c r="E27" s="13">
        <v>-0.1021809</v>
      </c>
      <c r="F27" s="25">
        <v>0.2500239</v>
      </c>
      <c r="G27" s="35">
        <v>0.1549846</v>
      </c>
    </row>
    <row r="28" spans="1:7" ht="12">
      <c r="A28" s="20" t="s">
        <v>36</v>
      </c>
      <c r="B28" s="29">
        <v>-0.09202213</v>
      </c>
      <c r="C28" s="13">
        <v>0.3125373</v>
      </c>
      <c r="D28" s="13">
        <v>0.4917605</v>
      </c>
      <c r="E28" s="13">
        <v>0.4411606</v>
      </c>
      <c r="F28" s="25">
        <v>0.2573999</v>
      </c>
      <c r="G28" s="35">
        <v>0.3207115</v>
      </c>
    </row>
    <row r="29" spans="1:7" ht="12">
      <c r="A29" s="20" t="s">
        <v>37</v>
      </c>
      <c r="B29" s="29">
        <v>-0.04569029</v>
      </c>
      <c r="C29" s="13">
        <v>0.04757397</v>
      </c>
      <c r="D29" s="13">
        <v>-0.006885357</v>
      </c>
      <c r="E29" s="13">
        <v>0.03513103</v>
      </c>
      <c r="F29" s="25">
        <v>-0.1281</v>
      </c>
      <c r="G29" s="35">
        <v>-0.00547332</v>
      </c>
    </row>
    <row r="30" spans="1:7" ht="12">
      <c r="A30" s="21" t="s">
        <v>38</v>
      </c>
      <c r="B30" s="31">
        <v>0.144236</v>
      </c>
      <c r="C30" s="15">
        <v>0.09362177</v>
      </c>
      <c r="D30" s="15">
        <v>0.09561171</v>
      </c>
      <c r="E30" s="15">
        <v>0.05992417</v>
      </c>
      <c r="F30" s="27">
        <v>0.1144922</v>
      </c>
      <c r="G30" s="37">
        <v>0.0961009</v>
      </c>
    </row>
    <row r="31" spans="1:7" ht="12">
      <c r="A31" s="20" t="s">
        <v>39</v>
      </c>
      <c r="B31" s="29">
        <v>0.007640171</v>
      </c>
      <c r="C31" s="13">
        <v>0.0399368</v>
      </c>
      <c r="D31" s="13">
        <v>-0.02094142</v>
      </c>
      <c r="E31" s="13">
        <v>-0.01976806</v>
      </c>
      <c r="F31" s="25">
        <v>-0.008024757</v>
      </c>
      <c r="G31" s="35">
        <v>-0.0001478858</v>
      </c>
    </row>
    <row r="32" spans="1:7" ht="12">
      <c r="A32" s="20" t="s">
        <v>40</v>
      </c>
      <c r="B32" s="29">
        <v>-0.004567234</v>
      </c>
      <c r="C32" s="13">
        <v>0.01582347</v>
      </c>
      <c r="D32" s="13">
        <v>0.04192126</v>
      </c>
      <c r="E32" s="13">
        <v>0.03449883</v>
      </c>
      <c r="F32" s="25">
        <v>0.003917552</v>
      </c>
      <c r="G32" s="35">
        <v>0.02205396</v>
      </c>
    </row>
    <row r="33" spans="1:7" ht="12">
      <c r="A33" s="20" t="s">
        <v>41</v>
      </c>
      <c r="B33" s="29">
        <v>0.08343949</v>
      </c>
      <c r="C33" s="13">
        <v>0.08159962</v>
      </c>
      <c r="D33" s="13">
        <v>0.0879354</v>
      </c>
      <c r="E33" s="13">
        <v>0.06416903</v>
      </c>
      <c r="F33" s="25">
        <v>0.05600326</v>
      </c>
      <c r="G33" s="35">
        <v>0.07577704</v>
      </c>
    </row>
    <row r="34" spans="1:7" ht="12">
      <c r="A34" s="21" t="s">
        <v>42</v>
      </c>
      <c r="B34" s="31">
        <v>0.006669606</v>
      </c>
      <c r="C34" s="15">
        <v>0.01174456</v>
      </c>
      <c r="D34" s="15">
        <v>0.01166194</v>
      </c>
      <c r="E34" s="15">
        <v>0.009595821</v>
      </c>
      <c r="F34" s="27">
        <v>-0.02775505</v>
      </c>
      <c r="G34" s="37">
        <v>0.005196392</v>
      </c>
    </row>
    <row r="35" spans="1:7" ht="12.75" thickBot="1">
      <c r="A35" s="22" t="s">
        <v>43</v>
      </c>
      <c r="B35" s="32">
        <v>-0.0006254775</v>
      </c>
      <c r="C35" s="16">
        <v>-0.002041366</v>
      </c>
      <c r="D35" s="16">
        <v>-0.005362864</v>
      </c>
      <c r="E35" s="16">
        <v>-0.002180413</v>
      </c>
      <c r="F35" s="28">
        <v>-0.006255309</v>
      </c>
      <c r="G35" s="38">
        <v>-0.003231818</v>
      </c>
    </row>
    <row r="36" spans="1:7" ht="12">
      <c r="A36" s="4" t="s">
        <v>44</v>
      </c>
      <c r="B36" s="3">
        <v>22.36023</v>
      </c>
      <c r="C36" s="3">
        <v>22.36633</v>
      </c>
      <c r="D36" s="3">
        <v>22.37854</v>
      </c>
      <c r="E36" s="3">
        <v>22.38464</v>
      </c>
      <c r="F36" s="3">
        <v>22.3999</v>
      </c>
      <c r="G36" s="3"/>
    </row>
    <row r="37" spans="1:6" ht="12">
      <c r="A37" s="4" t="s">
        <v>45</v>
      </c>
      <c r="B37" s="2">
        <v>0.1251221</v>
      </c>
      <c r="C37" s="2">
        <v>-0.001017253</v>
      </c>
      <c r="D37" s="2">
        <v>-0.05544027</v>
      </c>
      <c r="E37" s="2">
        <v>-0.09460449</v>
      </c>
      <c r="F37" s="2">
        <v>-0.1134237</v>
      </c>
    </row>
    <row r="38" spans="1:7" ht="12">
      <c r="A38" s="4" t="s">
        <v>53</v>
      </c>
      <c r="B38" s="2">
        <v>2.028542E-05</v>
      </c>
      <c r="C38" s="2">
        <v>-0.00019407</v>
      </c>
      <c r="D38" s="2">
        <v>0.0001265966</v>
      </c>
      <c r="E38" s="2">
        <v>-0.0001333398</v>
      </c>
      <c r="F38" s="2">
        <v>0.0003399204</v>
      </c>
      <c r="G38" s="2">
        <v>0.0002234726</v>
      </c>
    </row>
    <row r="39" spans="1:7" ht="12.75" thickBot="1">
      <c r="A39" s="4" t="s">
        <v>54</v>
      </c>
      <c r="B39" s="2">
        <v>4.202787E-05</v>
      </c>
      <c r="C39" s="2">
        <v>-4.587157E-05</v>
      </c>
      <c r="D39" s="2">
        <v>3.348076E-05</v>
      </c>
      <c r="E39" s="2">
        <v>-2.930002E-05</v>
      </c>
      <c r="F39" s="2">
        <v>3.121686E-05</v>
      </c>
      <c r="G39" s="2">
        <v>0.0007019485</v>
      </c>
    </row>
    <row r="40" spans="2:7" ht="12.75" thickBot="1">
      <c r="B40" s="7" t="s">
        <v>46</v>
      </c>
      <c r="C40" s="18">
        <v>-0.00375</v>
      </c>
      <c r="D40" s="17" t="s">
        <v>47</v>
      </c>
      <c r="E40" s="18">
        <v>3.116873</v>
      </c>
      <c r="F40" s="17" t="s">
        <v>48</v>
      </c>
      <c r="G40" s="8">
        <v>54.977743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0.003752</v>
      </c>
      <c r="D4">
        <v>0.003749</v>
      </c>
      <c r="E4">
        <v>0.00375</v>
      </c>
      <c r="F4">
        <v>0.002082</v>
      </c>
      <c r="G4">
        <v>0.011689</v>
      </c>
    </row>
    <row r="5" spans="1:7" ht="12.75">
      <c r="A5" t="s">
        <v>13</v>
      </c>
      <c r="B5">
        <v>2.216777</v>
      </c>
      <c r="C5">
        <v>1.175631</v>
      </c>
      <c r="D5">
        <v>0.139286</v>
      </c>
      <c r="E5">
        <v>-1.332297</v>
      </c>
      <c r="F5">
        <v>-2.372758</v>
      </c>
      <c r="G5">
        <v>6.666191</v>
      </c>
    </row>
    <row r="6" spans="1:7" ht="12.75">
      <c r="A6" t="s">
        <v>14</v>
      </c>
      <c r="B6" s="53">
        <v>-11.82299</v>
      </c>
      <c r="C6" s="53">
        <v>114.0954</v>
      </c>
      <c r="D6" s="53">
        <v>-74.46311</v>
      </c>
      <c r="E6" s="53">
        <v>78.48113</v>
      </c>
      <c r="F6" s="53">
        <v>-200.0403</v>
      </c>
      <c r="G6" s="53">
        <v>0.001296366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0.03540539</v>
      </c>
      <c r="C8" s="53">
        <v>-0.3922102</v>
      </c>
      <c r="D8" s="53">
        <v>0.2015932</v>
      </c>
      <c r="E8" s="53">
        <v>-0.56902</v>
      </c>
      <c r="F8" s="53">
        <v>-3.778153</v>
      </c>
      <c r="G8" s="53">
        <v>-0.6823625</v>
      </c>
    </row>
    <row r="9" spans="1:7" ht="12.75">
      <c r="A9" t="s">
        <v>17</v>
      </c>
      <c r="B9" s="53">
        <v>-0.3069979</v>
      </c>
      <c r="C9" s="53">
        <v>0.7014306</v>
      </c>
      <c r="D9" s="53">
        <v>1.210286</v>
      </c>
      <c r="E9" s="53">
        <v>1.133254</v>
      </c>
      <c r="F9" s="53">
        <v>-0.7555231</v>
      </c>
      <c r="G9" s="53">
        <v>0.5872376</v>
      </c>
    </row>
    <row r="10" spans="1:7" ht="12.75">
      <c r="A10" t="s">
        <v>18</v>
      </c>
      <c r="B10" s="53">
        <v>0.8752551</v>
      </c>
      <c r="C10" s="53">
        <v>0.917494</v>
      </c>
      <c r="D10" s="53">
        <v>0.0648953</v>
      </c>
      <c r="E10" s="53">
        <v>-0.1646081</v>
      </c>
      <c r="F10" s="53">
        <v>-0.7449715</v>
      </c>
      <c r="G10" s="53">
        <v>0.2239084</v>
      </c>
    </row>
    <row r="11" spans="1:7" ht="12.75">
      <c r="A11" t="s">
        <v>19</v>
      </c>
      <c r="B11" s="53">
        <v>2.480795</v>
      </c>
      <c r="C11" s="53">
        <v>1.682556</v>
      </c>
      <c r="D11" s="53">
        <v>2.789378</v>
      </c>
      <c r="E11" s="53">
        <v>1.915478</v>
      </c>
      <c r="F11" s="53">
        <v>12.82288</v>
      </c>
      <c r="G11" s="53">
        <v>3.608349</v>
      </c>
    </row>
    <row r="12" spans="1:7" ht="12.75">
      <c r="A12" t="s">
        <v>20</v>
      </c>
      <c r="B12" s="53">
        <v>0.1996962</v>
      </c>
      <c r="C12" s="53">
        <v>-0.09121761</v>
      </c>
      <c r="D12" s="53">
        <v>-0.03655743</v>
      </c>
      <c r="E12" s="53">
        <v>-0.1635141</v>
      </c>
      <c r="F12" s="53">
        <v>-0.0135377</v>
      </c>
      <c r="G12" s="53">
        <v>-0.04301246</v>
      </c>
    </row>
    <row r="13" spans="1:7" ht="12.75">
      <c r="A13" t="s">
        <v>21</v>
      </c>
      <c r="B13" s="53">
        <v>0.07907341</v>
      </c>
      <c r="C13" s="53">
        <v>0.01392371</v>
      </c>
      <c r="D13" s="53">
        <v>0.06913227</v>
      </c>
      <c r="E13" s="53">
        <v>0.1391348</v>
      </c>
      <c r="F13" s="53">
        <v>0.04748208</v>
      </c>
      <c r="G13" s="53">
        <v>0.07123144</v>
      </c>
    </row>
    <row r="14" spans="1:7" ht="12.75">
      <c r="A14" t="s">
        <v>22</v>
      </c>
      <c r="B14" s="53">
        <v>0.133012</v>
      </c>
      <c r="C14" s="53">
        <v>0.01883963</v>
      </c>
      <c r="D14" s="53">
        <v>-0.02919713</v>
      </c>
      <c r="E14" s="53">
        <v>0.006874345</v>
      </c>
      <c r="F14" s="53">
        <v>0.1879659</v>
      </c>
      <c r="G14" s="53">
        <v>0.04351168</v>
      </c>
    </row>
    <row r="15" spans="1:7" ht="12.75">
      <c r="A15" t="s">
        <v>23</v>
      </c>
      <c r="B15" s="53">
        <v>-0.3359735</v>
      </c>
      <c r="C15" s="53">
        <v>-0.1001999</v>
      </c>
      <c r="D15" s="53">
        <v>0.004953195</v>
      </c>
      <c r="E15" s="53">
        <v>-0.0960694</v>
      </c>
      <c r="F15" s="53">
        <v>-0.3866909</v>
      </c>
      <c r="G15" s="53">
        <v>-0.1462845</v>
      </c>
    </row>
    <row r="16" spans="1:7" ht="12.75">
      <c r="A16" t="s">
        <v>24</v>
      </c>
      <c r="B16" s="53">
        <v>-0.01557377</v>
      </c>
      <c r="C16" s="53">
        <v>-0.008954637</v>
      </c>
      <c r="D16" s="53">
        <v>-0.01491512</v>
      </c>
      <c r="E16" s="53">
        <v>-0.04906309</v>
      </c>
      <c r="F16" s="53">
        <v>0.008508315</v>
      </c>
      <c r="G16" s="53">
        <v>-0.01866263</v>
      </c>
    </row>
    <row r="17" spans="1:7" ht="12.75">
      <c r="A17" t="s">
        <v>25</v>
      </c>
      <c r="B17" s="53">
        <v>-0.02531932</v>
      </c>
      <c r="C17" s="53">
        <v>-0.01979797</v>
      </c>
      <c r="D17" s="53">
        <v>-0.01450727</v>
      </c>
      <c r="E17" s="53">
        <v>-0.02878638</v>
      </c>
      <c r="F17" s="53">
        <v>-0.03784826</v>
      </c>
      <c r="G17" s="53">
        <v>-0.02389774</v>
      </c>
    </row>
    <row r="18" spans="1:7" ht="12.75">
      <c r="A18" t="s">
        <v>26</v>
      </c>
      <c r="B18" s="53">
        <v>0.0303458</v>
      </c>
      <c r="C18" s="53">
        <v>0.001077263</v>
      </c>
      <c r="D18" s="53">
        <v>0.04927184</v>
      </c>
      <c r="E18" s="53">
        <v>0.0105568</v>
      </c>
      <c r="F18" s="53">
        <v>0.01564535</v>
      </c>
      <c r="G18" s="53">
        <v>0.02112855</v>
      </c>
    </row>
    <row r="19" spans="1:7" ht="12.75">
      <c r="A19" t="s">
        <v>27</v>
      </c>
      <c r="B19" s="53">
        <v>-0.2046106</v>
      </c>
      <c r="C19" s="53">
        <v>-0.1868638</v>
      </c>
      <c r="D19" s="53">
        <v>-0.2087947</v>
      </c>
      <c r="E19" s="53">
        <v>-0.1962868</v>
      </c>
      <c r="F19" s="53">
        <v>-0.138298</v>
      </c>
      <c r="G19" s="53">
        <v>-0.1904853</v>
      </c>
    </row>
    <row r="20" spans="1:7" ht="12.75">
      <c r="A20" t="s">
        <v>28</v>
      </c>
      <c r="B20" s="53">
        <v>-0.005799566</v>
      </c>
      <c r="C20" s="53">
        <v>-0.002245994</v>
      </c>
      <c r="D20" s="53">
        <v>0.001720844</v>
      </c>
      <c r="E20" s="53">
        <v>0.000955572</v>
      </c>
      <c r="F20" s="53">
        <v>-0.006635349</v>
      </c>
      <c r="G20" s="53">
        <v>-0.001621889</v>
      </c>
    </row>
    <row r="21" spans="1:7" ht="12.75">
      <c r="A21" t="s">
        <v>29</v>
      </c>
      <c r="B21" s="53">
        <v>-24.77518</v>
      </c>
      <c r="C21" s="53">
        <v>27.25169</v>
      </c>
      <c r="D21" s="53">
        <v>-19.71531</v>
      </c>
      <c r="E21" s="53">
        <v>17.02631</v>
      </c>
      <c r="F21" s="53">
        <v>-17.41397</v>
      </c>
      <c r="G21" s="53">
        <v>0.003837459</v>
      </c>
    </row>
    <row r="22" spans="1:7" ht="12.75">
      <c r="A22" t="s">
        <v>30</v>
      </c>
      <c r="B22" s="53">
        <v>44.33584</v>
      </c>
      <c r="C22" s="53">
        <v>23.51266</v>
      </c>
      <c r="D22" s="53">
        <v>2.785726</v>
      </c>
      <c r="E22" s="53">
        <v>-26.64601</v>
      </c>
      <c r="F22" s="53">
        <v>-47.45552</v>
      </c>
      <c r="G22" s="53">
        <v>0</v>
      </c>
    </row>
    <row r="23" spans="1:7" ht="12.75">
      <c r="A23" t="s">
        <v>31</v>
      </c>
      <c r="B23" s="53">
        <v>-1.064308</v>
      </c>
      <c r="C23" s="53">
        <v>-0.4514103</v>
      </c>
      <c r="D23" s="53">
        <v>-0.09998744</v>
      </c>
      <c r="E23" s="53">
        <v>0.2604883</v>
      </c>
      <c r="F23" s="53">
        <v>7.112586</v>
      </c>
      <c r="G23" s="53">
        <v>0.7261163</v>
      </c>
    </row>
    <row r="24" spans="1:7" ht="12.75">
      <c r="A24" t="s">
        <v>32</v>
      </c>
      <c r="B24" s="53">
        <v>0.473039</v>
      </c>
      <c r="C24" s="53">
        <v>4.375074</v>
      </c>
      <c r="D24" s="53">
        <v>4.983381</v>
      </c>
      <c r="E24" s="53">
        <v>5.304307</v>
      </c>
      <c r="F24" s="53">
        <v>4.275461</v>
      </c>
      <c r="G24" s="53">
        <v>4.167274</v>
      </c>
    </row>
    <row r="25" spans="1:7" ht="12.75">
      <c r="A25" t="s">
        <v>33</v>
      </c>
      <c r="B25" s="53">
        <v>-0.6767737</v>
      </c>
      <c r="C25" s="53">
        <v>-0.1231388</v>
      </c>
      <c r="D25" s="53">
        <v>0.04206254</v>
      </c>
      <c r="E25" s="53">
        <v>0.4074636</v>
      </c>
      <c r="F25" s="53">
        <v>-1.242987</v>
      </c>
      <c r="G25" s="53">
        <v>-0.1854072</v>
      </c>
    </row>
    <row r="26" spans="1:7" ht="12.75">
      <c r="A26" t="s">
        <v>34</v>
      </c>
      <c r="B26" s="53">
        <v>1.119131</v>
      </c>
      <c r="C26" s="53">
        <v>0.7721866</v>
      </c>
      <c r="D26" s="53">
        <v>0.6305627</v>
      </c>
      <c r="E26" s="53">
        <v>-0.2547571</v>
      </c>
      <c r="F26" s="53">
        <v>0.2857517</v>
      </c>
      <c r="G26" s="53">
        <v>0.4762642</v>
      </c>
    </row>
    <row r="27" spans="1:7" ht="12.75">
      <c r="A27" t="s">
        <v>35</v>
      </c>
      <c r="B27" s="53">
        <v>0.1710862</v>
      </c>
      <c r="C27" s="53">
        <v>0.372827</v>
      </c>
      <c r="D27" s="53">
        <v>0.1317749</v>
      </c>
      <c r="E27" s="53">
        <v>-0.1021809</v>
      </c>
      <c r="F27" s="53">
        <v>0.2500239</v>
      </c>
      <c r="G27" s="53">
        <v>0.1549846</v>
      </c>
    </row>
    <row r="28" spans="1:7" ht="12.75">
      <c r="A28" t="s">
        <v>36</v>
      </c>
      <c r="B28" s="53">
        <v>-0.09202213</v>
      </c>
      <c r="C28" s="53">
        <v>0.3125373</v>
      </c>
      <c r="D28" s="53">
        <v>0.4917605</v>
      </c>
      <c r="E28" s="53">
        <v>0.4411606</v>
      </c>
      <c r="F28" s="53">
        <v>0.2573999</v>
      </c>
      <c r="G28" s="53">
        <v>0.3207115</v>
      </c>
    </row>
    <row r="29" spans="1:7" ht="12.75">
      <c r="A29" t="s">
        <v>37</v>
      </c>
      <c r="B29" s="53">
        <v>-0.04569029</v>
      </c>
      <c r="C29" s="53">
        <v>0.04757397</v>
      </c>
      <c r="D29" s="53">
        <v>-0.006885357</v>
      </c>
      <c r="E29" s="53">
        <v>0.03513103</v>
      </c>
      <c r="F29" s="53">
        <v>-0.1281</v>
      </c>
      <c r="G29" s="53">
        <v>-0.00547332</v>
      </c>
    </row>
    <row r="30" spans="1:7" ht="12.75">
      <c r="A30" t="s">
        <v>38</v>
      </c>
      <c r="B30" s="53">
        <v>0.144236</v>
      </c>
      <c r="C30" s="53">
        <v>0.09362177</v>
      </c>
      <c r="D30" s="53">
        <v>0.09561171</v>
      </c>
      <c r="E30" s="53">
        <v>0.05992417</v>
      </c>
      <c r="F30" s="53">
        <v>0.1144922</v>
      </c>
      <c r="G30" s="53">
        <v>0.0961009</v>
      </c>
    </row>
    <row r="31" spans="1:7" ht="12.75">
      <c r="A31" t="s">
        <v>39</v>
      </c>
      <c r="B31" s="53">
        <v>0.007640171</v>
      </c>
      <c r="C31" s="53">
        <v>0.0399368</v>
      </c>
      <c r="D31" s="53">
        <v>-0.02094142</v>
      </c>
      <c r="E31" s="53">
        <v>-0.01976806</v>
      </c>
      <c r="F31" s="53">
        <v>-0.008024757</v>
      </c>
      <c r="G31" s="53">
        <v>-0.0001478858</v>
      </c>
    </row>
    <row r="32" spans="1:7" ht="12.75">
      <c r="A32" t="s">
        <v>40</v>
      </c>
      <c r="B32" s="53">
        <v>-0.004567234</v>
      </c>
      <c r="C32" s="53">
        <v>0.01582347</v>
      </c>
      <c r="D32" s="53">
        <v>0.04192126</v>
      </c>
      <c r="E32" s="53">
        <v>0.03449883</v>
      </c>
      <c r="F32" s="53">
        <v>0.003917552</v>
      </c>
      <c r="G32" s="53">
        <v>0.02205396</v>
      </c>
    </row>
    <row r="33" spans="1:7" ht="12.75">
      <c r="A33" t="s">
        <v>41</v>
      </c>
      <c r="B33" s="53">
        <v>0.08343949</v>
      </c>
      <c r="C33" s="53">
        <v>0.08159962</v>
      </c>
      <c r="D33" s="53">
        <v>0.0879354</v>
      </c>
      <c r="E33" s="53">
        <v>0.06416903</v>
      </c>
      <c r="F33" s="53">
        <v>0.05600326</v>
      </c>
      <c r="G33" s="53">
        <v>0.07577704</v>
      </c>
    </row>
    <row r="34" spans="1:7" ht="12.75">
      <c r="A34" t="s">
        <v>42</v>
      </c>
      <c r="B34" s="53">
        <v>0.006669606</v>
      </c>
      <c r="C34" s="53">
        <v>0.01174456</v>
      </c>
      <c r="D34" s="53">
        <v>0.01166194</v>
      </c>
      <c r="E34" s="53">
        <v>0.009595821</v>
      </c>
      <c r="F34" s="53">
        <v>-0.02775505</v>
      </c>
      <c r="G34" s="53">
        <v>0.005196392</v>
      </c>
    </row>
    <row r="35" spans="1:7" ht="12.75">
      <c r="A35" t="s">
        <v>43</v>
      </c>
      <c r="B35" s="53">
        <v>-0.0006254775</v>
      </c>
      <c r="C35" s="53">
        <v>-0.002041366</v>
      </c>
      <c r="D35" s="53">
        <v>-0.005362864</v>
      </c>
      <c r="E35" s="53">
        <v>-0.002180413</v>
      </c>
      <c r="F35" s="53">
        <v>-0.006255309</v>
      </c>
      <c r="G35" s="53">
        <v>-0.003231818</v>
      </c>
    </row>
    <row r="36" spans="1:6" ht="12.75">
      <c r="A36" t="s">
        <v>44</v>
      </c>
      <c r="B36" s="53">
        <v>22.36023</v>
      </c>
      <c r="C36" s="53">
        <v>22.36633</v>
      </c>
      <c r="D36" s="53">
        <v>22.37854</v>
      </c>
      <c r="E36" s="53">
        <v>22.38464</v>
      </c>
      <c r="F36" s="53">
        <v>22.3999</v>
      </c>
    </row>
    <row r="37" spans="1:6" ht="12.75">
      <c r="A37" t="s">
        <v>45</v>
      </c>
      <c r="B37" s="53">
        <v>0.1251221</v>
      </c>
      <c r="C37" s="53">
        <v>-0.001017253</v>
      </c>
      <c r="D37" s="53">
        <v>-0.05544027</v>
      </c>
      <c r="E37" s="53">
        <v>-0.09460449</v>
      </c>
      <c r="F37" s="53">
        <v>-0.1134237</v>
      </c>
    </row>
    <row r="38" spans="1:7" ht="12.75">
      <c r="A38" t="s">
        <v>55</v>
      </c>
      <c r="B38" s="53">
        <v>2.028542E-05</v>
      </c>
      <c r="C38" s="53">
        <v>-0.00019407</v>
      </c>
      <c r="D38" s="53">
        <v>0.0001265966</v>
      </c>
      <c r="E38" s="53">
        <v>-0.0001333398</v>
      </c>
      <c r="F38" s="53">
        <v>0.0003399204</v>
      </c>
      <c r="G38" s="53">
        <v>0.0002234726</v>
      </c>
    </row>
    <row r="39" spans="1:7" ht="12.75">
      <c r="A39" t="s">
        <v>56</v>
      </c>
      <c r="B39" s="53">
        <v>4.202787E-05</v>
      </c>
      <c r="C39" s="53">
        <v>-4.587157E-05</v>
      </c>
      <c r="D39" s="53">
        <v>3.348076E-05</v>
      </c>
      <c r="E39" s="53">
        <v>-2.930002E-05</v>
      </c>
      <c r="F39" s="53">
        <v>3.121686E-05</v>
      </c>
      <c r="G39" s="53">
        <v>0.0007019485</v>
      </c>
    </row>
    <row r="40" spans="2:7" ht="12.75">
      <c r="B40" t="s">
        <v>46</v>
      </c>
      <c r="C40">
        <v>-0.00375</v>
      </c>
      <c r="D40" t="s">
        <v>47</v>
      </c>
      <c r="E40">
        <v>3.116873</v>
      </c>
      <c r="F40" t="s">
        <v>48</v>
      </c>
      <c r="G40">
        <v>54.977743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2.0285417087106348E-05</v>
      </c>
      <c r="C50">
        <f>-0.017/(C7*C7+C22*C22)*(C21*C22+C6*C7)</f>
        <v>-0.0001940700362457955</v>
      </c>
      <c r="D50">
        <f>-0.017/(D7*D7+D22*D22)*(D21*D22+D6*D7)</f>
        <v>0.00012659661382254485</v>
      </c>
      <c r="E50">
        <f>-0.017/(E7*E7+E22*E22)*(E21*E22+E6*E7)</f>
        <v>-0.00013333984812543683</v>
      </c>
      <c r="F50">
        <f>-0.017/(F7*F7+F22*F22)*(F21*F22+F6*F7)</f>
        <v>0.000339920368773355</v>
      </c>
      <c r="G50">
        <f>(B50*B$4+C50*C$4+D50*D$4+E50*E$4+F50*F$4)/SUM(B$4:F$4)</f>
        <v>-6.843592913914959E-09</v>
      </c>
    </row>
    <row r="51" spans="1:7" ht="12.75">
      <c r="A51" t="s">
        <v>59</v>
      </c>
      <c r="B51">
        <f>-0.017/(B7*B7+B22*B22)*(B21*B7-B6*B22)</f>
        <v>4.202786889936929E-05</v>
      </c>
      <c r="C51">
        <f>-0.017/(C7*C7+C22*C22)*(C21*C7-C6*C22)</f>
        <v>-4.5871562722156505E-05</v>
      </c>
      <c r="D51">
        <f>-0.017/(D7*D7+D22*D22)*(D21*D7-D6*D22)</f>
        <v>3.348076065213626E-05</v>
      </c>
      <c r="E51">
        <f>-0.017/(E7*E7+E22*E22)*(E21*E7-E6*E22)</f>
        <v>-2.9300024492654884E-05</v>
      </c>
      <c r="F51">
        <f>-0.017/(F7*F7+F22*F22)*(F21*F7-F6*F22)</f>
        <v>3.121685878587313E-05</v>
      </c>
      <c r="G51">
        <f>(B51*B$4+C51*C$4+D51*D$4+E51*E$4+F51*F$4)/SUM(B$4:F$4)</f>
        <v>2.1173472312916544E-07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10000.005346918846</v>
      </c>
      <c r="C62">
        <f>C7+(2/0.017)*(C8*C50-C23*C51)</f>
        <v>10000.006518747276</v>
      </c>
      <c r="D62">
        <f>D7+(2/0.017)*(D8*D50-D23*D51)</f>
        <v>10000.003396314358</v>
      </c>
      <c r="E62">
        <f>E7+(2/0.017)*(E8*E50-E23*E51)</f>
        <v>10000.009824159288</v>
      </c>
      <c r="F62">
        <f>F7+(2/0.017)*(F8*F50-F23*F51)</f>
        <v>9999.82278779367</v>
      </c>
    </row>
    <row r="63" spans="1:6" ht="12.75">
      <c r="A63" t="s">
        <v>67</v>
      </c>
      <c r="B63">
        <f>B8+(3/0.017)*(B9*B50-B24*B51)</f>
        <v>0.03079802502541391</v>
      </c>
      <c r="C63">
        <f>C8+(3/0.017)*(C9*C50-C24*C51)</f>
        <v>-0.38081640833426483</v>
      </c>
      <c r="D63">
        <f>D8+(3/0.017)*(D9*D50-D24*D51)</f>
        <v>0.19918803344542865</v>
      </c>
      <c r="E63">
        <f>E8+(3/0.017)*(E9*E50-E24*E51)</f>
        <v>-0.5682596925701734</v>
      </c>
      <c r="F63">
        <f>F8+(3/0.017)*(F9*F50-F24*F51)</f>
        <v>-3.8470266740676995</v>
      </c>
    </row>
    <row r="64" spans="1:6" ht="12.75">
      <c r="A64" t="s">
        <v>68</v>
      </c>
      <c r="B64">
        <f>B9+(4/0.017)*(B10*B50-B25*B51)</f>
        <v>-0.29612771856488046</v>
      </c>
      <c r="C64">
        <f>C9+(4/0.017)*(C10*C50-C25*C51)</f>
        <v>0.6582055028181104</v>
      </c>
      <c r="D64">
        <f>D9+(4/0.017)*(D10*D50-D25*D51)</f>
        <v>1.2118877033879616</v>
      </c>
      <c r="E64">
        <f>E9+(4/0.017)*(E10*E50-E25*E51)</f>
        <v>1.1412275323562546</v>
      </c>
      <c r="F64">
        <f>F9+(4/0.017)*(F10*F50-F25*F51)</f>
        <v>-0.8059769440832855</v>
      </c>
    </row>
    <row r="65" spans="1:6" ht="12.75">
      <c r="A65" t="s">
        <v>69</v>
      </c>
      <c r="B65">
        <f>B10+(5/0.017)*(B11*B50-B26*B51)</f>
        <v>0.8762225324509965</v>
      </c>
      <c r="C65">
        <f>C10+(5/0.017)*(C11*C50-C26*C51)</f>
        <v>0.8318727359263318</v>
      </c>
      <c r="D65">
        <f>D10+(5/0.017)*(D11*D50-D26*D51)</f>
        <v>0.1625465031283052</v>
      </c>
      <c r="E65">
        <f>E10+(5/0.017)*(E11*E50-E26*E51)</f>
        <v>-0.2419239631992039</v>
      </c>
      <c r="F65">
        <f>F10+(5/0.017)*(F11*F50-F26*F51)</f>
        <v>0.5343925670205162</v>
      </c>
    </row>
    <row r="66" spans="1:6" ht="12.75">
      <c r="A66" t="s">
        <v>70</v>
      </c>
      <c r="B66">
        <f>B11+(6/0.017)*(B12*B50-B27*B51)</f>
        <v>2.4796869525848066</v>
      </c>
      <c r="C66">
        <f>C11+(6/0.017)*(C12*C50-C27*C51)</f>
        <v>1.6948400336449299</v>
      </c>
      <c r="D66">
        <f>D11+(6/0.017)*(D12*D50-D27*D51)</f>
        <v>2.78618742209356</v>
      </c>
      <c r="E66">
        <f>E11+(6/0.017)*(E12*E50-E27*E51)</f>
        <v>1.922116485548595</v>
      </c>
      <c r="F66">
        <f>F11+(6/0.017)*(F12*F50-F27*F51)</f>
        <v>12.818501164439152</v>
      </c>
    </row>
    <row r="67" spans="1:6" ht="12.75">
      <c r="A67" t="s">
        <v>71</v>
      </c>
      <c r="B67">
        <f>B12+(7/0.017)*(B13*B50-B28*B51)</f>
        <v>0.2019491834014596</v>
      </c>
      <c r="C67">
        <f>C12+(7/0.017)*(C13*C50-C28*C51)</f>
        <v>-0.0864269749300522</v>
      </c>
      <c r="D67">
        <f>D12+(7/0.017)*(D13*D50-D28*D51)</f>
        <v>-0.03973320824562722</v>
      </c>
      <c r="E67">
        <f>E12+(7/0.017)*(E13*E50-E28*E51)</f>
        <v>-0.16583076923590476</v>
      </c>
      <c r="F67">
        <f>F12+(7/0.017)*(F13*F50-F28*F51)</f>
        <v>-0.010200384194264908</v>
      </c>
    </row>
    <row r="68" spans="1:6" ht="12.75">
      <c r="A68" t="s">
        <v>72</v>
      </c>
      <c r="B68">
        <f>B13+(8/0.017)*(B14*B50-B29*B51)</f>
        <v>0.08124680737208675</v>
      </c>
      <c r="C68">
        <f>C13+(8/0.017)*(C14*C50-C29*C51)</f>
        <v>0.013230102786748054</v>
      </c>
      <c r="D68">
        <f>D13+(8/0.017)*(D14*D50-D29*D51)</f>
        <v>0.06750133785806346</v>
      </c>
      <c r="E68">
        <f>E13+(8/0.017)*(E14*E50-E29*E51)</f>
        <v>0.13918784278644253</v>
      </c>
      <c r="F68">
        <f>F13+(8/0.017)*(F14*F50-F29*F51)</f>
        <v>0.07943140595542866</v>
      </c>
    </row>
    <row r="69" spans="1:6" ht="12.75">
      <c r="A69" t="s">
        <v>73</v>
      </c>
      <c r="B69">
        <f>B14+(9/0.017)*(B15*B50-B30*B51)</f>
        <v>0.12619460891255532</v>
      </c>
      <c r="C69">
        <f>C14+(9/0.017)*(C15*C50-C30*C51)</f>
        <v>0.03140806388681497</v>
      </c>
      <c r="D69">
        <f>D14+(9/0.017)*(D15*D50-D30*D51)</f>
        <v>-0.03055988621006108</v>
      </c>
      <c r="E69">
        <f>E14+(9/0.017)*(E15*E50-E30*E51)</f>
        <v>0.014585576158107924</v>
      </c>
      <c r="F69">
        <f>F14+(9/0.017)*(F15*F50-F30*F51)</f>
        <v>0.11648567638123175</v>
      </c>
    </row>
    <row r="70" spans="1:6" ht="12.75">
      <c r="A70" t="s">
        <v>74</v>
      </c>
      <c r="B70">
        <f>B15+(10/0.017)*(B16*B50-B31*B51)</f>
        <v>-0.33634821795601494</v>
      </c>
      <c r="C70">
        <f>C15+(10/0.017)*(C16*C50-C31*C51)</f>
        <v>-0.09810002343924695</v>
      </c>
      <c r="D70">
        <f>D15+(10/0.017)*(D16*D50-D31*D51)</f>
        <v>0.004254919108222908</v>
      </c>
      <c r="E70">
        <f>E15+(10/0.017)*(E16*E50-E31*E51)</f>
        <v>-0.0925618351017692</v>
      </c>
      <c r="F70">
        <f>F15+(10/0.017)*(F16*F50-F31*F51)</f>
        <v>-0.3848422780714707</v>
      </c>
    </row>
    <row r="71" spans="1:6" ht="12.75">
      <c r="A71" t="s">
        <v>75</v>
      </c>
      <c r="B71">
        <f>B16+(11/0.017)*(B17*B50-B32*B51)</f>
        <v>-0.015781904141326405</v>
      </c>
      <c r="C71">
        <f>C16+(11/0.017)*(C17*C50-C32*C51)</f>
        <v>-0.005998846378065666</v>
      </c>
      <c r="D71">
        <f>D16+(11/0.017)*(D17*D50-D32*D51)</f>
        <v>-0.017011672719479943</v>
      </c>
      <c r="E71">
        <f>E16+(11/0.017)*(E17*E50-E32*E51)</f>
        <v>-0.045925380052132966</v>
      </c>
      <c r="F71">
        <f>F16+(11/0.017)*(F17*F50-F32*F51)</f>
        <v>0.00010451677610579489</v>
      </c>
    </row>
    <row r="72" spans="1:6" ht="12.75">
      <c r="A72" t="s">
        <v>76</v>
      </c>
      <c r="B72">
        <f>B17+(12/0.017)*(B18*B50-B33*B51)</f>
        <v>-0.027360171814288226</v>
      </c>
      <c r="C72">
        <f>C17+(12/0.017)*(C18*C50-C33*C51)</f>
        <v>-0.017303355211192084</v>
      </c>
      <c r="D72">
        <f>D17+(12/0.017)*(D18*D50-D33*D51)</f>
        <v>-0.012182443632548454</v>
      </c>
      <c r="E72">
        <f>E17+(12/0.017)*(E18*E50-E33*E51)</f>
        <v>-0.028452842088014615</v>
      </c>
      <c r="F72">
        <f>F17+(12/0.017)*(F18*F50-F33*F51)</f>
        <v>-0.03532831132991553</v>
      </c>
    </row>
    <row r="73" spans="1:6" ht="12.75">
      <c r="A73" t="s">
        <v>77</v>
      </c>
      <c r="B73">
        <f>B18+(13/0.017)*(B19*B50-B34*B51)</f>
        <v>0.026957448885630595</v>
      </c>
      <c r="C73">
        <f>C18+(13/0.017)*(C19*C50-C34*C51)</f>
        <v>0.02922104387507328</v>
      </c>
      <c r="D73">
        <f>D18+(13/0.017)*(D19*D50-D34*D51)</f>
        <v>0.028760017403667185</v>
      </c>
      <c r="E73">
        <f>E18+(13/0.017)*(E19*E50-E34*E51)</f>
        <v>0.03078633697574215</v>
      </c>
      <c r="F73">
        <f>F18+(13/0.017)*(F19*F50-F34*F51)</f>
        <v>-0.01964114775848493</v>
      </c>
    </row>
    <row r="74" spans="1:6" ht="12.75">
      <c r="A74" t="s">
        <v>78</v>
      </c>
      <c r="B74">
        <f>B19+(14/0.017)*(B20*B50-B35*B51)</f>
        <v>-0.20468583692965328</v>
      </c>
      <c r="C74">
        <f>C19+(14/0.017)*(C20*C50-C35*C51)</f>
        <v>-0.18658195571536945</v>
      </c>
      <c r="D74">
        <f>D19+(14/0.017)*(D20*D50-D35*D51)</f>
        <v>-0.20846742464409698</v>
      </c>
      <c r="E74">
        <f>E19+(14/0.017)*(E20*E50-E35*E51)</f>
        <v>-0.1964443428067764</v>
      </c>
      <c r="F74">
        <f>F19+(14/0.017)*(F20*F50-F35*F51)</f>
        <v>-0.1399946510904864</v>
      </c>
    </row>
    <row r="75" spans="1:6" ht="12.75">
      <c r="A75" t="s">
        <v>79</v>
      </c>
      <c r="B75" s="53">
        <f>B20</f>
        <v>-0.005799566</v>
      </c>
      <c r="C75" s="53">
        <f>C20</f>
        <v>-0.002245994</v>
      </c>
      <c r="D75" s="53">
        <f>D20</f>
        <v>0.001720844</v>
      </c>
      <c r="E75" s="53">
        <f>E20</f>
        <v>0.000955572</v>
      </c>
      <c r="F75" s="53">
        <f>F20</f>
        <v>-0.006635349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44.33347506840001</v>
      </c>
      <c r="C82">
        <f>C22+(2/0.017)*(C8*C51+C23*C50)</f>
        <v>23.52508311859674</v>
      </c>
      <c r="D82">
        <f>D22+(2/0.017)*(D8*D51+D23*D50)</f>
        <v>2.7850308732175897</v>
      </c>
      <c r="E82">
        <f>E22+(2/0.017)*(E8*E51+E23*E50)</f>
        <v>-26.648134843579253</v>
      </c>
      <c r="F82">
        <f>F22+(2/0.017)*(F8*F51+F23*F50)</f>
        <v>-47.1849587308965</v>
      </c>
    </row>
    <row r="83" spans="1:6" ht="12.75">
      <c r="A83" t="s">
        <v>82</v>
      </c>
      <c r="B83">
        <f>B23+(3/0.017)*(B9*B51+B24*B50)</f>
        <v>-1.0648915307200202</v>
      </c>
      <c r="C83">
        <f>C23+(3/0.017)*(C9*C51+C24*C50)</f>
        <v>-0.6069243860331489</v>
      </c>
      <c r="D83">
        <f>D23+(3/0.017)*(D9*D51+D24*D50)</f>
        <v>0.018494993389571543</v>
      </c>
      <c r="E83">
        <f>E23+(3/0.017)*(E9*E51+E24*E50)</f>
        <v>0.12981538357404285</v>
      </c>
      <c r="F83">
        <f>F23+(3/0.017)*(F9*F51+F24*F50)</f>
        <v>7.364891509742459</v>
      </c>
    </row>
    <row r="84" spans="1:6" ht="12.75">
      <c r="A84" t="s">
        <v>83</v>
      </c>
      <c r="B84">
        <f>B24+(4/0.017)*(B10*B51+B25*B50)</f>
        <v>0.4784640517219341</v>
      </c>
      <c r="C84">
        <f>C24+(4/0.017)*(C10*C51+C25*C50)</f>
        <v>4.370794157132014</v>
      </c>
      <c r="D84">
        <f>D24+(4/0.017)*(D10*D51+D25*D50)</f>
        <v>4.985145169209299</v>
      </c>
      <c r="E84">
        <f>E24+(4/0.017)*(E10*E51+E25*E50)</f>
        <v>5.292658032193187</v>
      </c>
      <c r="F84">
        <f>F24+(4/0.017)*(F10*F51+F25*F50)</f>
        <v>4.170573407168121</v>
      </c>
    </row>
    <row r="85" spans="1:6" ht="12.75">
      <c r="A85" t="s">
        <v>84</v>
      </c>
      <c r="B85">
        <f>B25+(5/0.017)*(B11*B51+B26*B50)</f>
        <v>-0.6394311805481409</v>
      </c>
      <c r="C85">
        <f>C25+(5/0.017)*(C11*C51+C26*C50)</f>
        <v>-0.1899151983935466</v>
      </c>
      <c r="D85">
        <f>D25+(5/0.017)*(D11*D51+D26*D50)</f>
        <v>0.09300889288503994</v>
      </c>
      <c r="E85">
        <f>E25+(5/0.017)*(E11*E51+E26*E50)</f>
        <v>0.400947635502275</v>
      </c>
      <c r="F85">
        <f>F25+(5/0.017)*(F11*F51+F26*F50)</f>
        <v>-1.0966861595794677</v>
      </c>
    </row>
    <row r="86" spans="1:6" ht="12.75">
      <c r="A86" t="s">
        <v>85</v>
      </c>
      <c r="B86">
        <f>B26+(6/0.017)*(B12*B51+B27*B50)</f>
        <v>1.1233180684605237</v>
      </c>
      <c r="C86">
        <f>C26+(6/0.017)*(C12*C51+C27*C50)</f>
        <v>0.7481265099700243</v>
      </c>
      <c r="D86">
        <f>D26+(6/0.017)*(D12*D51+D27*D50)</f>
        <v>0.6360185654927943</v>
      </c>
      <c r="E86">
        <f>E26+(6/0.017)*(E12*E51+E27*E50)</f>
        <v>-0.24825742253333594</v>
      </c>
      <c r="F86">
        <f>F26+(6/0.017)*(F12*F51+F27*F50)</f>
        <v>0.3155983865250471</v>
      </c>
    </row>
    <row r="87" spans="1:6" ht="12.75">
      <c r="A87" t="s">
        <v>86</v>
      </c>
      <c r="B87">
        <f>B27+(7/0.017)*(B13*B51+B28*B50)</f>
        <v>0.17168596807907557</v>
      </c>
      <c r="C87">
        <f>C27+(7/0.017)*(C13*C51+C28*C50)</f>
        <v>0.3475887769217487</v>
      </c>
      <c r="D87">
        <f>D27+(7/0.017)*(D13*D51+D28*D50)</f>
        <v>0.158362470922249</v>
      </c>
      <c r="E87">
        <f>E27+(7/0.017)*(E13*E51+E28*E50)</f>
        <v>-0.12808128724440887</v>
      </c>
      <c r="F87">
        <f>F27+(7/0.017)*(F13*F51+F28*F50)</f>
        <v>0.2866617807185359</v>
      </c>
    </row>
    <row r="88" spans="1:6" ht="12.75">
      <c r="A88" t="s">
        <v>87</v>
      </c>
      <c r="B88">
        <f>B28+(8/0.017)*(B14*B51+B29*B50)</f>
        <v>-0.0898276056195002</v>
      </c>
      <c r="C88">
        <f>C28+(8/0.017)*(C14*C51+C29*C50)</f>
        <v>0.30778582454048775</v>
      </c>
      <c r="D88">
        <f>D28+(8/0.017)*(D14*D51+D29*D50)</f>
        <v>0.49089028588121475</v>
      </c>
      <c r="E88">
        <f>E28+(8/0.017)*(E14*E51+E29*E50)</f>
        <v>0.4388614072086771</v>
      </c>
      <c r="F88">
        <f>F28+(8/0.017)*(F14*F51+F29*F50)</f>
        <v>0.23966997327858486</v>
      </c>
    </row>
    <row r="89" spans="1:6" ht="12.75">
      <c r="A89" t="s">
        <v>88</v>
      </c>
      <c r="B89">
        <f>B29+(9/0.017)*(B15*B51+B30*B50)</f>
        <v>-0.051616717360833966</v>
      </c>
      <c r="C89">
        <f>C29+(9/0.017)*(C15*C51+C30*C50)</f>
        <v>0.040388341253104386</v>
      </c>
      <c r="D89">
        <f>D29+(9/0.017)*(D15*D51+D30*D50)</f>
        <v>-0.00038949822491920246</v>
      </c>
      <c r="E89">
        <f>E29+(9/0.017)*(E15*E51+E30*E50)</f>
        <v>0.03239108908325684</v>
      </c>
      <c r="F89">
        <f>F29+(9/0.017)*(F15*F51+F30*F50)</f>
        <v>-0.11388690584474619</v>
      </c>
    </row>
    <row r="90" spans="1:6" ht="12.75">
      <c r="A90" t="s">
        <v>89</v>
      </c>
      <c r="B90">
        <f>B30+(10/0.017)*(B16*B51+B31*B50)</f>
        <v>0.14394214805383698</v>
      </c>
      <c r="C90">
        <f>C30+(10/0.017)*(C16*C51+C31*C50)</f>
        <v>0.08930425645250505</v>
      </c>
      <c r="D90">
        <f>D30+(10/0.017)*(D16*D51+D31*D50)</f>
        <v>0.09375848504502729</v>
      </c>
      <c r="E90">
        <f>E30+(10/0.017)*(E16*E51+E31*E50)</f>
        <v>0.06232029932754109</v>
      </c>
      <c r="F90">
        <f>F30+(10/0.017)*(F16*F51+F31*F50)</f>
        <v>0.11304386147594363</v>
      </c>
    </row>
    <row r="91" spans="1:6" ht="12.75">
      <c r="A91" t="s">
        <v>90</v>
      </c>
      <c r="B91">
        <f>B31+(11/0.017)*(B17*B51+B32*B50)</f>
        <v>0.006891675800572853</v>
      </c>
      <c r="C91">
        <f>C31+(11/0.017)*(C17*C51+C32*C50)</f>
        <v>0.03853740745224196</v>
      </c>
      <c r="D91">
        <f>D31+(11/0.017)*(D17*D51+D32*D50)</f>
        <v>-0.017821706681501504</v>
      </c>
      <c r="E91">
        <f>E31+(11/0.017)*(E17*E51+E32*E50)</f>
        <v>-0.022198818720597313</v>
      </c>
      <c r="F91">
        <f>F31+(11/0.017)*(F17*F51+F32*F50)</f>
        <v>-0.007927599867000258</v>
      </c>
    </row>
    <row r="92" spans="1:6" ht="12.75">
      <c r="A92" t="s">
        <v>91</v>
      </c>
      <c r="B92">
        <f>B32+(12/0.017)*(B18*B51+B33*B50)</f>
        <v>-0.00247219341630688</v>
      </c>
      <c r="C92">
        <f>C32+(12/0.017)*(C18*C51+C33*C50)</f>
        <v>0.004610206271777013</v>
      </c>
      <c r="D92">
        <f>D32+(12/0.017)*(D18*D51+D33*D50)</f>
        <v>0.050943835922631554</v>
      </c>
      <c r="E92">
        <f>E32+(12/0.017)*(E18*E51+E33*E50)</f>
        <v>0.028240757143679535</v>
      </c>
      <c r="F92">
        <f>F32+(12/0.017)*(F18*F51+F33*F50)</f>
        <v>0.01769993845175222</v>
      </c>
    </row>
    <row r="93" spans="1:6" ht="12.75">
      <c r="A93" t="s">
        <v>92</v>
      </c>
      <c r="B93">
        <f>B33+(13/0.017)*(B19*B51+B34*B50)</f>
        <v>0.07696697985146117</v>
      </c>
      <c r="C93">
        <f>C33+(13/0.017)*(C19*C51+C34*C50)</f>
        <v>0.08641150678735439</v>
      </c>
      <c r="D93">
        <f>D33+(13/0.017)*(D19*D51+D34*D50)</f>
        <v>0.08371862574118072</v>
      </c>
      <c r="E93">
        <f>E33+(13/0.017)*(E19*E51+E34*E50)</f>
        <v>0.06758856738391045</v>
      </c>
      <c r="F93">
        <f>F33+(13/0.017)*(F19*F51+F34*F50)</f>
        <v>0.045487226612941724</v>
      </c>
    </row>
    <row r="94" spans="1:6" ht="12.75">
      <c r="A94" t="s">
        <v>93</v>
      </c>
      <c r="B94">
        <f>B34+(14/0.017)*(B20*B51+B35*B50)</f>
        <v>0.006458427141128073</v>
      </c>
      <c r="C94">
        <f>C34+(14/0.017)*(C20*C51+C35*C50)</f>
        <v>0.012155661952681017</v>
      </c>
      <c r="D94">
        <f>D34+(14/0.017)*(D20*D51+D35*D50)</f>
        <v>0.011150276847417631</v>
      </c>
      <c r="E94">
        <f>E34+(14/0.017)*(E20*E51+E35*E50)</f>
        <v>0.009812193186689838</v>
      </c>
      <c r="F94">
        <f>F34+(14/0.017)*(F20*F51+F35*F50)</f>
        <v>-0.02967670786630528</v>
      </c>
    </row>
    <row r="95" spans="1:6" ht="12.75">
      <c r="A95" t="s">
        <v>94</v>
      </c>
      <c r="B95" s="53">
        <f>B35</f>
        <v>-0.0006254775</v>
      </c>
      <c r="C95" s="53">
        <f>C35</f>
        <v>-0.002041366</v>
      </c>
      <c r="D95" s="53">
        <f>D35</f>
        <v>-0.005362864</v>
      </c>
      <c r="E95" s="53">
        <f>E35</f>
        <v>-0.002180413</v>
      </c>
      <c r="F95" s="53">
        <f>F35</f>
        <v>-0.006255309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0.030798008557968673</v>
      </c>
      <c r="C103">
        <f>C63*10000/C62</f>
        <v>-0.3808161600898342</v>
      </c>
      <c r="D103">
        <f>D63*10000/D62</f>
        <v>0.19918796579493386</v>
      </c>
      <c r="E103">
        <f>E63*10000/E62</f>
        <v>-0.5682591343033482</v>
      </c>
      <c r="F103">
        <f>F63*10000/F62</f>
        <v>-3.84709484928432</v>
      </c>
      <c r="G103">
        <f>AVERAGE(C103:E103)</f>
        <v>-0.24996244286608285</v>
      </c>
      <c r="H103">
        <f>STDEV(C103:E103)</f>
        <v>0.4001072160631081</v>
      </c>
      <c r="I103">
        <f>(B103*B4+C103*C4+D103*D4+E103*E4+F103*F4)/SUM(B4:F4)</f>
        <v>-0.6898409205440814</v>
      </c>
      <c r="K103">
        <f>(LN(H103)+LN(H123))/2-LN(K114*K115^3)</f>
        <v>-4.798293875821603</v>
      </c>
    </row>
    <row r="104" spans="1:11" ht="12.75">
      <c r="A104" t="s">
        <v>68</v>
      </c>
      <c r="B104">
        <f>B64*10000/B62</f>
        <v>-0.29612756022787723</v>
      </c>
      <c r="C104">
        <f>C64*10000/C62</f>
        <v>0.6582050737508572</v>
      </c>
      <c r="D104">
        <f>D64*10000/D62</f>
        <v>1.2118872917929409</v>
      </c>
      <c r="E104">
        <f>E64*10000/E62</f>
        <v>1.1412264111972499</v>
      </c>
      <c r="F104">
        <f>F64*10000/F62</f>
        <v>-0.8059912272316515</v>
      </c>
      <c r="G104">
        <f>AVERAGE(C104:E104)</f>
        <v>1.0037729255803491</v>
      </c>
      <c r="H104">
        <f>STDEV(C104:E104)</f>
        <v>0.3013487932200447</v>
      </c>
      <c r="I104">
        <f>(B104*B4+C104*C4+D104*D4+E104*E4+F104*F4)/SUM(B4:F4)</f>
        <v>0.5739484572892274</v>
      </c>
      <c r="K104">
        <f>(LN(H104)+LN(H124))/2-LN(K114*K115^4)</f>
        <v>-4.26516874663692</v>
      </c>
    </row>
    <row r="105" spans="1:11" ht="12.75">
      <c r="A105" t="s">
        <v>69</v>
      </c>
      <c r="B105">
        <f>B65*10000/B62</f>
        <v>0.8762220639421698</v>
      </c>
      <c r="C105">
        <f>C65*10000/C62</f>
        <v>0.8318721936498721</v>
      </c>
      <c r="D105">
        <f>D65*10000/D62</f>
        <v>0.1625464479224217</v>
      </c>
      <c r="E105">
        <f>E65*10000/E62</f>
        <v>-0.24192372552948238</v>
      </c>
      <c r="F105">
        <f>F65*10000/F62</f>
        <v>0.5344020372769255</v>
      </c>
      <c r="G105">
        <f>AVERAGE(C105:E105)</f>
        <v>0.2508316386809371</v>
      </c>
      <c r="H105">
        <f>STDEV(C105:E105)</f>
        <v>0.5423145998329837</v>
      </c>
      <c r="I105">
        <f>(B105*B4+C105*C4+D105*D4+E105*E4+F105*F4)/SUM(B4:F4)</f>
        <v>0.3792573087567405</v>
      </c>
      <c r="K105">
        <f>(LN(H105)+LN(H125))/2-LN(K114*K115^5)</f>
        <v>-3.611389713794053</v>
      </c>
    </row>
    <row r="106" spans="1:11" ht="12.75">
      <c r="A106" t="s">
        <v>70</v>
      </c>
      <c r="B106">
        <f>B66*10000/B62</f>
        <v>2.4796856267170257</v>
      </c>
      <c r="C106">
        <f>C66*10000/C62</f>
        <v>1.694838928822265</v>
      </c>
      <c r="D106">
        <f>D66*10000/D62</f>
        <v>2.786186475817047</v>
      </c>
      <c r="E106">
        <f>E66*10000/E62</f>
        <v>1.9221145972325977</v>
      </c>
      <c r="F106">
        <f>F66*10000/F62</f>
        <v>12.818728327952087</v>
      </c>
      <c r="G106">
        <f>AVERAGE(C106:E106)</f>
        <v>2.13438000062397</v>
      </c>
      <c r="H106">
        <f>STDEV(C106:E106)</f>
        <v>0.5758057990247749</v>
      </c>
      <c r="I106">
        <f>(B106*B4+C106*C4+D106*D4+E106*E4+F106*F4)/SUM(B4:F4)</f>
        <v>3.6112818812833347</v>
      </c>
      <c r="K106">
        <f>(LN(H106)+LN(H126))/2-LN(K114*K115^6)</f>
        <v>-2.6833689726428296</v>
      </c>
    </row>
    <row r="107" spans="1:11" ht="12.75">
      <c r="A107" t="s">
        <v>71</v>
      </c>
      <c r="B107">
        <f>B67*10000/B62</f>
        <v>0.20194907542092785</v>
      </c>
      <c r="C107">
        <f>C67*10000/C62</f>
        <v>-0.0864269185905282</v>
      </c>
      <c r="D107">
        <f>D67*10000/D62</f>
        <v>-0.03973319475098524</v>
      </c>
      <c r="E107">
        <f>E67*10000/E62</f>
        <v>-0.16583060632127564</v>
      </c>
      <c r="F107">
        <f>F67*10000/F62</f>
        <v>-0.010200564960727158</v>
      </c>
      <c r="G107">
        <f>AVERAGE(C107:E107)</f>
        <v>-0.09733023988759637</v>
      </c>
      <c r="H107">
        <f>STDEV(C107:E107)</f>
        <v>0.06375187144439075</v>
      </c>
      <c r="I107">
        <f>(B107*B4+C107*C4+D107*D4+E107*E4+F107*F4)/SUM(B4:F4)</f>
        <v>-0.04240061140312617</v>
      </c>
      <c r="K107">
        <f>(LN(H107)+LN(H127))/2-LN(K114*K115^7)</f>
        <v>-3.6043098659208708</v>
      </c>
    </row>
    <row r="108" spans="1:9" ht="12.75">
      <c r="A108" t="s">
        <v>72</v>
      </c>
      <c r="B108">
        <f>B68*10000/B62</f>
        <v>0.08124676393010143</v>
      </c>
      <c r="C108">
        <f>C68*10000/C62</f>
        <v>0.013230094162384026</v>
      </c>
      <c r="D108">
        <f>D68*10000/D62</f>
        <v>0.06750131493249495</v>
      </c>
      <c r="E108">
        <f>E68*10000/E62</f>
        <v>0.13918770604622302</v>
      </c>
      <c r="F108">
        <f>F68*10000/F62</f>
        <v>0.079432813601844</v>
      </c>
      <c r="G108">
        <f>AVERAGE(C108:E108)</f>
        <v>0.07330637171370066</v>
      </c>
      <c r="H108">
        <f>STDEV(C108:E108)</f>
        <v>0.06317914221517036</v>
      </c>
      <c r="I108">
        <f>(B108*B4+C108*C4+D108*D4+E108*E4+F108*F4)/SUM(B4:F4)</f>
        <v>0.07526598737708125</v>
      </c>
    </row>
    <row r="109" spans="1:9" ht="12.75">
      <c r="A109" t="s">
        <v>73</v>
      </c>
      <c r="B109">
        <f>B69*10000/B62</f>
        <v>0.12619454143735814</v>
      </c>
      <c r="C109">
        <f>C69*10000/C62</f>
        <v>0.03140804341270522</v>
      </c>
      <c r="D109">
        <f>D69*10000/D62</f>
        <v>-0.030559875830966574</v>
      </c>
      <c r="E109">
        <f>E69*10000/E62</f>
        <v>0.014585561829019652</v>
      </c>
      <c r="F109">
        <f>F69*10000/F62</f>
        <v>0.11648774068618549</v>
      </c>
      <c r="G109">
        <f>AVERAGE(C109:E109)</f>
        <v>0.005144576470252766</v>
      </c>
      <c r="H109">
        <f>STDEV(C109:E109)</f>
        <v>0.03204457687746704</v>
      </c>
      <c r="I109">
        <f>(B109*B4+C109*C4+D109*D4+E109*E4+F109*F4)/SUM(B4:F4)</f>
        <v>0.03753310420213503</v>
      </c>
    </row>
    <row r="110" spans="1:11" ht="12.75">
      <c r="A110" t="s">
        <v>74</v>
      </c>
      <c r="B110">
        <f>B70*10000/B62</f>
        <v>-0.33634803811344854</v>
      </c>
      <c r="C110">
        <f>C70*10000/C62</f>
        <v>-0.09809995949036258</v>
      </c>
      <c r="D110">
        <f>D70*10000/D62</f>
        <v>0.004254917663119114</v>
      </c>
      <c r="E110">
        <f>E70*10000/E62</f>
        <v>-0.09256174416763734</v>
      </c>
      <c r="F110">
        <f>F70*10000/F62</f>
        <v>-0.384849098067248</v>
      </c>
      <c r="G110">
        <f>AVERAGE(C110:E110)</f>
        <v>-0.062135595331626936</v>
      </c>
      <c r="H110">
        <f>STDEV(C110:E110)</f>
        <v>0.057562514877473644</v>
      </c>
      <c r="I110">
        <f>(B110*B4+C110*C4+D110*D4+E110*E4+F110*F4)/SUM(B4:F4)</f>
        <v>-0.1449157396997231</v>
      </c>
      <c r="K110">
        <f>EXP(AVERAGE(K103:K107))</f>
        <v>0.02253904286840169</v>
      </c>
    </row>
    <row r="111" spans="1:9" ht="12.75">
      <c r="A111" t="s">
        <v>75</v>
      </c>
      <c r="B111">
        <f>B71*10000/B62</f>
        <v>-0.01578189570287485</v>
      </c>
      <c r="C111">
        <f>C71*10000/C62</f>
        <v>-0.0059988424675718665</v>
      </c>
      <c r="D111">
        <f>D71*10000/D62</f>
        <v>-0.017011666941783077</v>
      </c>
      <c r="E111">
        <f>E71*10000/E62</f>
        <v>-0.04592533493435239</v>
      </c>
      <c r="F111">
        <f>F71*10000/F62</f>
        <v>0.00010451862830346731</v>
      </c>
      <c r="G111">
        <f>AVERAGE(C111:E111)</f>
        <v>-0.02297861478123578</v>
      </c>
      <c r="H111">
        <f>STDEV(C111:E111)</f>
        <v>0.020621216018073048</v>
      </c>
      <c r="I111">
        <f>(B111*B4+C111*C4+D111*D4+E111*E4+F111*F4)/SUM(B4:F4)</f>
        <v>-0.018852641091400488</v>
      </c>
    </row>
    <row r="112" spans="1:9" ht="12.75">
      <c r="A112" t="s">
        <v>76</v>
      </c>
      <c r="B112">
        <f>B72*10000/B62</f>
        <v>-0.027360157185034217</v>
      </c>
      <c r="C112">
        <f>C72*10000/C62</f>
        <v>-0.017303343931579472</v>
      </c>
      <c r="D112">
        <f>D72*10000/D62</f>
        <v>-0.012182439495009037</v>
      </c>
      <c r="E112">
        <f>E72*10000/E62</f>
        <v>-0.02845281413551679</v>
      </c>
      <c r="F112">
        <f>F72*10000/F62</f>
        <v>-0.03532893740180996</v>
      </c>
      <c r="G112">
        <f>AVERAGE(C112:E112)</f>
        <v>-0.0193128658540351</v>
      </c>
      <c r="H112">
        <f>STDEV(C112:E112)</f>
        <v>0.008319249155016436</v>
      </c>
      <c r="I112">
        <f>(B112*B4+C112*C4+D112*D4+E112*E4+F112*F4)/SUM(B4:F4)</f>
        <v>-0.022616382295938122</v>
      </c>
    </row>
    <row r="113" spans="1:9" ht="12.75">
      <c r="A113" t="s">
        <v>77</v>
      </c>
      <c r="B113">
        <f>B73*10000/B62</f>
        <v>0.026957434471709153</v>
      </c>
      <c r="C113">
        <f>C73*10000/C62</f>
        <v>0.029221024826625683</v>
      </c>
      <c r="D113">
        <f>D73*10000/D62</f>
        <v>0.028760007635864497</v>
      </c>
      <c r="E113">
        <f>E73*10000/E62</f>
        <v>0.030786306730784033</v>
      </c>
      <c r="F113">
        <f>F73*10000/F62</f>
        <v>-0.01964149582976609</v>
      </c>
      <c r="G113">
        <f>AVERAGE(C113:E113)</f>
        <v>0.02958911306442474</v>
      </c>
      <c r="H113">
        <f>STDEV(C113:E113)</f>
        <v>0.0010621152096747738</v>
      </c>
      <c r="I113">
        <f>(B113*B4+C113*C4+D113*D4+E113*E4+F113*F4)/SUM(B4:F4)</f>
        <v>0.02263296281966428</v>
      </c>
    </row>
    <row r="114" spans="1:11" ht="12.75">
      <c r="A114" t="s">
        <v>78</v>
      </c>
      <c r="B114">
        <f>B74*10000/B62</f>
        <v>-0.2046857274858559</v>
      </c>
      <c r="C114">
        <f>C74*10000/C62</f>
        <v>-0.1865818340873872</v>
      </c>
      <c r="D114">
        <f>D74*10000/D62</f>
        <v>-0.2084673538420303</v>
      </c>
      <c r="E114">
        <f>E74*10000/E62</f>
        <v>-0.1964441498169145</v>
      </c>
      <c r="F114">
        <f>F74*10000/F62</f>
        <v>-0.13999713201055075</v>
      </c>
      <c r="G114">
        <f>AVERAGE(C114:E114)</f>
        <v>-0.19716444591544402</v>
      </c>
      <c r="H114">
        <f>STDEV(C114:E114)</f>
        <v>0.010960525242198574</v>
      </c>
      <c r="I114">
        <f>(B114*B4+C114*C4+D114*D4+E114*E4+F114*F4)/SUM(B4:F4)</f>
        <v>-0.19061489974272833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-0.0057995628990207835</v>
      </c>
      <c r="C115">
        <f>C75*10000/C62</f>
        <v>-0.0022459925358942275</v>
      </c>
      <c r="D115">
        <f>D75*10000/D62</f>
        <v>0.00172084341554748</v>
      </c>
      <c r="E115">
        <f>E75*10000/E62</f>
        <v>0.0009555710612317685</v>
      </c>
      <c r="F115">
        <f>F75*10000/F62</f>
        <v>-0.006635466588567418</v>
      </c>
      <c r="G115">
        <f>AVERAGE(C115:E115)</f>
        <v>0.000143473980295007</v>
      </c>
      <c r="H115">
        <f>STDEV(C115:E115)</f>
        <v>0.0021044175246519204</v>
      </c>
      <c r="I115">
        <f>(B115*B4+C115*C4+D115*D4+E115*E4+F115*F4)/SUM(B4:F4)</f>
        <v>-0.0016220930411122493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44.33345136366335</v>
      </c>
      <c r="C122">
        <f>C82*10000/C62</f>
        <v>23.52506778319959</v>
      </c>
      <c r="D122">
        <f>D82*10000/D62</f>
        <v>2.785029927333877</v>
      </c>
      <c r="E122">
        <f>E82*10000/E62</f>
        <v>-26.64810866405283</v>
      </c>
      <c r="F122">
        <f>F82*10000/F62</f>
        <v>-47.18579492077903</v>
      </c>
      <c r="G122">
        <f>AVERAGE(C122:E122)</f>
        <v>-0.11267031783978847</v>
      </c>
      <c r="H122">
        <f>STDEV(C122:E122)</f>
        <v>25.211791065589548</v>
      </c>
      <c r="I122">
        <f>(B122*B4+C122*C4+D122*D4+E122*E4+F122*F4)/SUM(B4:F4)</f>
        <v>0.03257838272647888</v>
      </c>
    </row>
    <row r="123" spans="1:9" ht="12.75">
      <c r="A123" t="s">
        <v>82</v>
      </c>
      <c r="B123">
        <f>B83*10000/B62</f>
        <v>-1.0648909613314652</v>
      </c>
      <c r="C123">
        <f>C83*10000/C62</f>
        <v>-0.6069239903947381</v>
      </c>
      <c r="D123">
        <f>D83*10000/D62</f>
        <v>0.018494987108092515</v>
      </c>
      <c r="E123">
        <f>E83*10000/E62</f>
        <v>0.1298152560414675</v>
      </c>
      <c r="F123">
        <f>F83*10000/F62</f>
        <v>7.365022026922765</v>
      </c>
      <c r="G123">
        <f>AVERAGE(C123:E123)</f>
        <v>-0.15287124908172603</v>
      </c>
      <c r="H123">
        <f>STDEV(C123:E123)</f>
        <v>0.3971409944707868</v>
      </c>
      <c r="I123">
        <f>(B123*B4+C123*C4+D123*D4+E123*E4+F123*F4)/SUM(B4:F4)</f>
        <v>0.7192463976849773</v>
      </c>
    </row>
    <row r="124" spans="1:9" ht="12.75">
      <c r="A124" t="s">
        <v>83</v>
      </c>
      <c r="B124">
        <f>B84*10000/B62</f>
        <v>0.47846379589122534</v>
      </c>
      <c r="C124">
        <f>C84*10000/C62</f>
        <v>4.3707913079236205</v>
      </c>
      <c r="D124">
        <f>D84*10000/D62</f>
        <v>4.985143476097862</v>
      </c>
      <c r="E124">
        <f>E84*10000/E62</f>
        <v>5.292652832606739</v>
      </c>
      <c r="F124">
        <f>F84*10000/F62</f>
        <v>4.170647316129392</v>
      </c>
      <c r="G124">
        <f>AVERAGE(C124:E124)</f>
        <v>4.882862538876073</v>
      </c>
      <c r="H124">
        <f>STDEV(C124:E124)</f>
        <v>0.46936468791548736</v>
      </c>
      <c r="I124">
        <f>(B124*B4+C124*C4+D124*D4+E124*E4+F124*F4)/SUM(B4:F4)</f>
        <v>4.1505121614967715</v>
      </c>
    </row>
    <row r="125" spans="1:9" ht="12.75">
      <c r="A125" t="s">
        <v>84</v>
      </c>
      <c r="B125">
        <f>B85*10000/B62</f>
        <v>-0.6394308386496607</v>
      </c>
      <c r="C125">
        <f>C85*10000/C62</f>
        <v>-0.1899150745927091</v>
      </c>
      <c r="D125">
        <f>D85*10000/D62</f>
        <v>0.09300886129630684</v>
      </c>
      <c r="E125">
        <f>E85*10000/E62</f>
        <v>0.4009472416053183</v>
      </c>
      <c r="F125">
        <f>F85*10000/F62</f>
        <v>-1.096705594541278</v>
      </c>
      <c r="G125">
        <f>AVERAGE(C125:E125)</f>
        <v>0.10134700943630535</v>
      </c>
      <c r="H125">
        <f>STDEV(C125:E125)</f>
        <v>0.2955193948144992</v>
      </c>
      <c r="I125">
        <f>(B125*B4+C125*C4+D125*D4+E125*E4+F125*F4)/SUM(B4:F4)</f>
        <v>-0.16586968000012653</v>
      </c>
    </row>
    <row r="126" spans="1:9" ht="12.75">
      <c r="A126" t="s">
        <v>85</v>
      </c>
      <c r="B126">
        <f>B86*10000/B62</f>
        <v>1.1233174678317899</v>
      </c>
      <c r="C126">
        <f>C86*10000/C62</f>
        <v>0.7481260222855773</v>
      </c>
      <c r="D126">
        <f>D86*10000/D62</f>
        <v>0.6360183494809691</v>
      </c>
      <c r="E126">
        <f>E86*10000/E62</f>
        <v>-0.24825717864152919</v>
      </c>
      <c r="F126">
        <f>F86*10000/F62</f>
        <v>0.315603979412799</v>
      </c>
      <c r="G126">
        <f>AVERAGE(C126:E126)</f>
        <v>0.3786290643750057</v>
      </c>
      <c r="H126">
        <f>STDEV(C126:E126)</f>
        <v>0.5457854925132729</v>
      </c>
      <c r="I126">
        <f>(B126*B4+C126*C4+D126*D4+E126*E4+F126*F4)/SUM(B4:F4)</f>
        <v>0.4779705916738542</v>
      </c>
    </row>
    <row r="127" spans="1:9" ht="12.75">
      <c r="A127" t="s">
        <v>86</v>
      </c>
      <c r="B127">
        <f>B87*10000/B62</f>
        <v>0.17168587628003082</v>
      </c>
      <c r="C127">
        <f>C87*10000/C62</f>
        <v>0.3475885503375572</v>
      </c>
      <c r="D127">
        <f>D87*10000/D62</f>
        <v>0.1583624171373939</v>
      </c>
      <c r="E127">
        <f>E87*10000/E62</f>
        <v>-0.1280811614154357</v>
      </c>
      <c r="F127">
        <f>F87*10000/F62</f>
        <v>0.28666686080522435</v>
      </c>
      <c r="G127">
        <f>AVERAGE(C127:E127)</f>
        <v>0.1259566020198385</v>
      </c>
      <c r="H127">
        <f>STDEV(C127:E127)</f>
        <v>0.23948490831338146</v>
      </c>
      <c r="I127">
        <f>(B127*B4+C127*C4+D127*D4+E127*E4+F127*F4)/SUM(B4:F4)</f>
        <v>0.15406342331374562</v>
      </c>
    </row>
    <row r="128" spans="1:9" ht="12.75">
      <c r="A128" t="s">
        <v>87</v>
      </c>
      <c r="B128">
        <f>B88*10000/B62</f>
        <v>-0.08982755758943416</v>
      </c>
      <c r="C128">
        <f>C88*10000/C62</f>
        <v>0.307785623902818</v>
      </c>
      <c r="D128">
        <f>D88*10000/D62</f>
        <v>0.49089011915949876</v>
      </c>
      <c r="E128">
        <f>E88*10000/E62</f>
        <v>0.43886097606466373</v>
      </c>
      <c r="F128">
        <f>F88*10000/F62</f>
        <v>0.23967422059832813</v>
      </c>
      <c r="G128">
        <f>AVERAGE(C128:E128)</f>
        <v>0.41251223970899353</v>
      </c>
      <c r="H128">
        <f>STDEV(C128:E128)</f>
        <v>0.09435309203442366</v>
      </c>
      <c r="I128">
        <f>(B128*B4+C128*C4+D128*D4+E128*E4+F128*F4)/SUM(B4:F4)</f>
        <v>0.3167390276351275</v>
      </c>
    </row>
    <row r="129" spans="1:9" ht="12.75">
      <c r="A129" t="s">
        <v>88</v>
      </c>
      <c r="B129">
        <f>B89*10000/B62</f>
        <v>-0.051616689761808845</v>
      </c>
      <c r="C129">
        <f>C89*10000/C62</f>
        <v>0.0403883149249826</v>
      </c>
      <c r="D129">
        <f>D89*10000/D62</f>
        <v>-0.000389498092633406</v>
      </c>
      <c r="E129">
        <f>E89*10000/E62</f>
        <v>0.032391057261766235</v>
      </c>
      <c r="F129">
        <f>F89*10000/F62</f>
        <v>-0.11388892409549774</v>
      </c>
      <c r="G129">
        <f>AVERAGE(C129:E129)</f>
        <v>0.02412995803137181</v>
      </c>
      <c r="H129">
        <f>STDEV(C129:E129)</f>
        <v>0.021607679861468946</v>
      </c>
      <c r="I129">
        <f>(B129*B4+C129*C4+D129*D4+E129*E4+F129*F4)/SUM(B4:F4)</f>
        <v>-0.0052584796894296765</v>
      </c>
    </row>
    <row r="130" spans="1:9" ht="12.75">
      <c r="A130" t="s">
        <v>89</v>
      </c>
      <c r="B130">
        <f>B90*10000/B62</f>
        <v>0.14394207108917972</v>
      </c>
      <c r="C130">
        <f>C90*10000/C62</f>
        <v>0.08930419823735515</v>
      </c>
      <c r="D130">
        <f>D90*10000/D62</f>
        <v>0.09375845320170921</v>
      </c>
      <c r="E130">
        <f>E90*10000/E62</f>
        <v>0.06232023810314649</v>
      </c>
      <c r="F130">
        <f>F90*10000/F62</f>
        <v>0.11304586478665515</v>
      </c>
      <c r="G130">
        <f>AVERAGE(C130:E130)</f>
        <v>0.08179429651407029</v>
      </c>
      <c r="H130">
        <f>STDEV(C130:E130)</f>
        <v>0.017011446442496404</v>
      </c>
      <c r="I130">
        <f>(B130*B4+C130*C4+D130*D4+E130*E4+F130*F4)/SUM(B4:F4)</f>
        <v>0.09495904198861176</v>
      </c>
    </row>
    <row r="131" spans="1:9" ht="12.75">
      <c r="A131" t="s">
        <v>90</v>
      </c>
      <c r="B131">
        <f>B91*10000/B62</f>
        <v>0.006891672115651701</v>
      </c>
      <c r="C131">
        <f>C91*10000/C62</f>
        <v>0.038537382330696354</v>
      </c>
      <c r="D131">
        <f>D91*10000/D62</f>
        <v>-0.017821700628691733</v>
      </c>
      <c r="E131">
        <f>E91*10000/E62</f>
        <v>-0.022198796912145626</v>
      </c>
      <c r="F131">
        <f>F91*10000/F62</f>
        <v>-0.007927740356236232</v>
      </c>
      <c r="G131">
        <f>AVERAGE(C131:E131)</f>
        <v>-0.0004943717367136684</v>
      </c>
      <c r="H131">
        <f>STDEV(C131:E131)</f>
        <v>0.03387326544862099</v>
      </c>
      <c r="I131">
        <f>(B131*B4+C131*C4+D131*D4+E131*E4+F131*F4)/SUM(B4:F4)</f>
        <v>-0.0004126007424703564</v>
      </c>
    </row>
    <row r="132" spans="1:9" ht="12.75">
      <c r="A132" t="s">
        <v>91</v>
      </c>
      <c r="B132">
        <f>B92*10000/B62</f>
        <v>-0.0024721920944458303</v>
      </c>
      <c r="C132">
        <f>C92*10000/C62</f>
        <v>0.004610203266502014</v>
      </c>
      <c r="D132">
        <f>D92*10000/D62</f>
        <v>0.05094381862050929</v>
      </c>
      <c r="E132">
        <f>E92*10000/E62</f>
        <v>0.028240729399537135</v>
      </c>
      <c r="F132">
        <f>F92*10000/F62</f>
        <v>0.01770025212182533</v>
      </c>
      <c r="G132">
        <f>AVERAGE(C132:E132)</f>
        <v>0.027931583762182813</v>
      </c>
      <c r="H132">
        <f>STDEV(C132:E132)</f>
        <v>0.023168354628935052</v>
      </c>
      <c r="I132">
        <f>(B132*B4+C132*C4+D132*D4+E132*E4+F132*F4)/SUM(B4:F4)</f>
        <v>0.022162286737049917</v>
      </c>
    </row>
    <row r="133" spans="1:9" ht="12.75">
      <c r="A133" t="s">
        <v>92</v>
      </c>
      <c r="B133">
        <f>B93*10000/B62</f>
        <v>0.07696693869786367</v>
      </c>
      <c r="C133">
        <f>C93*10000/C62</f>
        <v>0.08641145045791367</v>
      </c>
      <c r="D133">
        <f>D93*10000/D62</f>
        <v>0.08371859730771332</v>
      </c>
      <c r="E133">
        <f>E93*10000/E62</f>
        <v>0.06758850098389048</v>
      </c>
      <c r="F133">
        <f>F93*10000/F62</f>
        <v>0.045488032716405655</v>
      </c>
      <c r="G133">
        <f>AVERAGE(C133:E133)</f>
        <v>0.07923951624983916</v>
      </c>
      <c r="H133">
        <f>STDEV(C133:E133)</f>
        <v>0.010179512860037127</v>
      </c>
      <c r="I133">
        <f>(B133*B4+C133*C4+D133*D4+E133*E4+F133*F4)/SUM(B4:F4)</f>
        <v>0.07440339960184357</v>
      </c>
    </row>
    <row r="134" spans="1:9" ht="12.75">
      <c r="A134" t="s">
        <v>93</v>
      </c>
      <c r="B134">
        <f>B94*10000/B62</f>
        <v>0.0064584236878613395</v>
      </c>
      <c r="C134">
        <f>C94*10000/C62</f>
        <v>0.012155654028717358</v>
      </c>
      <c r="D134">
        <f>D94*10000/D62</f>
        <v>0.011150273060434384</v>
      </c>
      <c r="E134">
        <f>E94*10000/E62</f>
        <v>0.009812183547044426</v>
      </c>
      <c r="F134">
        <f>F94*10000/F62</f>
        <v>-0.02967723378311293</v>
      </c>
      <c r="G134">
        <f>AVERAGE(C134:E134)</f>
        <v>0.011039370212065391</v>
      </c>
      <c r="H134">
        <f>STDEV(C134:E134)</f>
        <v>0.0011756649420435925</v>
      </c>
      <c r="I134">
        <f>(B134*B4+C134*C4+D134*D4+E134*E4+F134*F4)/SUM(B4:F4)</f>
        <v>0.004938530959739468</v>
      </c>
    </row>
    <row r="135" spans="1:9" ht="12.75">
      <c r="A135" t="s">
        <v>94</v>
      </c>
      <c r="B135">
        <f>B95*10000/B62</f>
        <v>-0.0006254771655624355</v>
      </c>
      <c r="C135">
        <f>C95*10000/C62</f>
        <v>-0.0020413646692859625</v>
      </c>
      <c r="D135">
        <f>D95*10000/D62</f>
        <v>-0.005362862178603419</v>
      </c>
      <c r="E135">
        <f>E95*10000/E62</f>
        <v>-0.002180410857929642</v>
      </c>
      <c r="F135">
        <f>F95*10000/F62</f>
        <v>-0.0062554198536753786</v>
      </c>
      <c r="G135">
        <f>AVERAGE(C135:E135)</f>
        <v>-0.0031948792352730084</v>
      </c>
      <c r="H135">
        <f>STDEV(C135:E135)</f>
        <v>0.0018788150501240861</v>
      </c>
      <c r="I135">
        <f>(B135*B4+C135*C4+D135*D4+E135*E4+F135*F4)/SUM(B4:F4)</f>
        <v>-0.0032316747759607856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2005-10-26T10:19:12Z</cp:lastPrinted>
  <dcterms:created xsi:type="dcterms:W3CDTF">2005-10-26T10:19:12Z</dcterms:created>
  <dcterms:modified xsi:type="dcterms:W3CDTF">2005-10-26T15:09:20Z</dcterms:modified>
  <cp:category/>
  <cp:version/>
  <cp:contentType/>
  <cp:contentStatus/>
</cp:coreProperties>
</file>