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<sst xmlns="http://schemas.openxmlformats.org/spreadsheetml/2006/main" count="204" uniqueCount="98">
  <si>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26/10/2005       14:36:12</t>
  </si>
  <si>
    <t>LISSNER</t>
  </si>
  <si>
    <t>HCMQAP715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</si>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</sst>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220921"/>
        <c:axId val="56770562"/>
      </c:lineChart>
      <c:catAx>
        <c:axId val="21220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70562"/>
        <c:crosses val="autoZero"/>
        <c:auto val="1"/>
        <c:lblOffset val="100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209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-0.003754</v>
      </c>
      <c r="D4" s="12">
        <v>-0.003752</v>
      </c>
      <c r="E4" s="12">
        <v>-0.003754</v>
      </c>
      <c r="F4" s="24">
        <v>-0.002082</v>
      </c>
      <c r="G4" s="34">
        <v>-0.011699</v>
      </c>
    </row>
    <row r="5" spans="1:7" ht="12.75" thickBot="1">
      <c r="A5" s="44" t="s">
        <v>13</v>
      </c>
      <c r="B5" s="45">
        <v>5.613964</v>
      </c>
      <c r="C5" s="46">
        <v>2.039199</v>
      </c>
      <c r="D5" s="46">
        <v>-0.756022</v>
      </c>
      <c r="E5" s="46">
        <v>-3.028373</v>
      </c>
      <c r="F5" s="47">
        <v>-2.896756</v>
      </c>
      <c r="G5" s="48">
        <v>7.200824</v>
      </c>
    </row>
    <row r="6" spans="1:7" ht="12.75" thickTop="1">
      <c r="A6" s="6" t="s">
        <v>14</v>
      </c>
      <c r="B6" s="39">
        <v>55.28003</v>
      </c>
      <c r="C6" s="40">
        <v>-43.33186</v>
      </c>
      <c r="D6" s="40">
        <v>19.94132</v>
      </c>
      <c r="E6" s="40">
        <v>-48.80258</v>
      </c>
      <c r="F6" s="41">
        <v>70.21242</v>
      </c>
      <c r="G6" s="42">
        <v>-0.0007931758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-2.264234</v>
      </c>
      <c r="C8" s="13">
        <v>0.2043635</v>
      </c>
      <c r="D8" s="13">
        <v>2.139437</v>
      </c>
      <c r="E8" s="13">
        <v>4.100854</v>
      </c>
      <c r="F8" s="25">
        <v>1.079483</v>
      </c>
      <c r="G8" s="35">
        <v>1.366627</v>
      </c>
    </row>
    <row r="9" spans="1:7" ht="12">
      <c r="A9" s="20" t="s">
        <v>17</v>
      </c>
      <c r="B9" s="29">
        <v>-0.2042857</v>
      </c>
      <c r="C9" s="13">
        <v>0.4196555</v>
      </c>
      <c r="D9" s="13">
        <v>0.2452698</v>
      </c>
      <c r="E9" s="13">
        <v>0.4301837</v>
      </c>
      <c r="F9" s="25">
        <v>0.01443137</v>
      </c>
      <c r="G9" s="35">
        <v>0.2358135</v>
      </c>
    </row>
    <row r="10" spans="1:7" ht="12">
      <c r="A10" s="20" t="s">
        <v>18</v>
      </c>
      <c r="B10" s="29">
        <v>-0.9934506</v>
      </c>
      <c r="C10" s="13">
        <v>-0.6021262</v>
      </c>
      <c r="D10" s="13">
        <v>-0.8279465</v>
      </c>
      <c r="E10" s="13">
        <v>-1.779581</v>
      </c>
      <c r="F10" s="25">
        <v>-1.521167</v>
      </c>
      <c r="G10" s="35">
        <v>-1.119062</v>
      </c>
    </row>
    <row r="11" spans="1:7" ht="12">
      <c r="A11" s="21" t="s">
        <v>19</v>
      </c>
      <c r="B11" s="31">
        <v>2.581762</v>
      </c>
      <c r="C11" s="15">
        <v>1.632672</v>
      </c>
      <c r="D11" s="15">
        <v>1.46024</v>
      </c>
      <c r="E11" s="15">
        <v>0.7741197</v>
      </c>
      <c r="F11" s="27">
        <v>13.30525</v>
      </c>
      <c r="G11" s="37">
        <v>3.079472</v>
      </c>
    </row>
    <row r="12" spans="1:7" ht="12">
      <c r="A12" s="20" t="s">
        <v>20</v>
      </c>
      <c r="B12" s="29">
        <v>-0.1094407</v>
      </c>
      <c r="C12" s="13">
        <v>-0.2157213</v>
      </c>
      <c r="D12" s="13">
        <v>0.2369702</v>
      </c>
      <c r="E12" s="13">
        <v>-0.2117601</v>
      </c>
      <c r="F12" s="25">
        <v>0.1458967</v>
      </c>
      <c r="G12" s="35">
        <v>-0.04225544</v>
      </c>
    </row>
    <row r="13" spans="1:7" ht="12">
      <c r="A13" s="20" t="s">
        <v>21</v>
      </c>
      <c r="B13" s="29">
        <v>0.02021323</v>
      </c>
      <c r="C13" s="13">
        <v>0.1131589</v>
      </c>
      <c r="D13" s="13">
        <v>0.008010207</v>
      </c>
      <c r="E13" s="13">
        <v>0.03524216</v>
      </c>
      <c r="F13" s="25">
        <v>0.04288261</v>
      </c>
      <c r="G13" s="35">
        <v>0.04627919</v>
      </c>
    </row>
    <row r="14" spans="1:7" ht="12">
      <c r="A14" s="20" t="s">
        <v>22</v>
      </c>
      <c r="B14" s="29">
        <v>-0.0856666</v>
      </c>
      <c r="C14" s="13">
        <v>-0.0578142</v>
      </c>
      <c r="D14" s="13">
        <v>0.009143734</v>
      </c>
      <c r="E14" s="13">
        <v>0.03091623</v>
      </c>
      <c r="F14" s="25">
        <v>-0.0596851</v>
      </c>
      <c r="G14" s="35">
        <v>-0.0246387</v>
      </c>
    </row>
    <row r="15" spans="1:7" ht="12">
      <c r="A15" s="21" t="s">
        <v>23</v>
      </c>
      <c r="B15" s="31">
        <v>-0.3698016</v>
      </c>
      <c r="C15" s="15">
        <v>-0.1502999</v>
      </c>
      <c r="D15" s="15">
        <v>-0.140816</v>
      </c>
      <c r="E15" s="15">
        <v>-0.2073418</v>
      </c>
      <c r="F15" s="27">
        <v>-0.3888898</v>
      </c>
      <c r="G15" s="37">
        <v>-0.2253643</v>
      </c>
    </row>
    <row r="16" spans="1:7" ht="12">
      <c r="A16" s="20" t="s">
        <v>24</v>
      </c>
      <c r="B16" s="29">
        <v>0.001989053</v>
      </c>
      <c r="C16" s="13">
        <v>-0.0142787</v>
      </c>
      <c r="D16" s="13">
        <v>-0.01252684</v>
      </c>
      <c r="E16" s="13">
        <v>-0.0514278</v>
      </c>
      <c r="F16" s="25">
        <v>-0.002912653</v>
      </c>
      <c r="G16" s="35">
        <v>-0.01892392</v>
      </c>
    </row>
    <row r="17" spans="1:7" ht="12">
      <c r="A17" s="20" t="s">
        <v>25</v>
      </c>
      <c r="B17" s="29">
        <v>-0.03383905</v>
      </c>
      <c r="C17" s="13">
        <v>-0.01802505</v>
      </c>
      <c r="D17" s="13">
        <v>-0.01557922</v>
      </c>
      <c r="E17" s="13">
        <v>-0.02064321</v>
      </c>
      <c r="F17" s="25">
        <v>-0.01913633</v>
      </c>
      <c r="G17" s="35">
        <v>-0.02050537</v>
      </c>
    </row>
    <row r="18" spans="1:7" ht="12">
      <c r="A18" s="20" t="s">
        <v>26</v>
      </c>
      <c r="B18" s="29">
        <v>0.00417236</v>
      </c>
      <c r="C18" s="13">
        <v>0.03583456</v>
      </c>
      <c r="D18" s="13">
        <v>0.02405458</v>
      </c>
      <c r="E18" s="13">
        <v>0.05134713</v>
      </c>
      <c r="F18" s="25">
        <v>-0.01544211</v>
      </c>
      <c r="G18" s="35">
        <v>0.02531425</v>
      </c>
    </row>
    <row r="19" spans="1:7" ht="12">
      <c r="A19" s="21" t="s">
        <v>27</v>
      </c>
      <c r="B19" s="31">
        <v>-0.2103595</v>
      </c>
      <c r="C19" s="15">
        <v>-0.2018165</v>
      </c>
      <c r="D19" s="15">
        <v>-0.1994875</v>
      </c>
      <c r="E19" s="15">
        <v>-0.1926099</v>
      </c>
      <c r="F19" s="27">
        <v>-0.1556981</v>
      </c>
      <c r="G19" s="37">
        <v>-0.1941252</v>
      </c>
    </row>
    <row r="20" spans="1:7" ht="12.75" thickBot="1">
      <c r="A20" s="44" t="s">
        <v>28</v>
      </c>
      <c r="B20" s="45">
        <v>0.00159801</v>
      </c>
      <c r="C20" s="46">
        <v>0.002065869</v>
      </c>
      <c r="D20" s="46">
        <v>0.002330981</v>
      </c>
      <c r="E20" s="46">
        <v>0.005371256</v>
      </c>
      <c r="F20" s="47">
        <v>-0.005406265</v>
      </c>
      <c r="G20" s="48">
        <v>0.001860104</v>
      </c>
    </row>
    <row r="21" spans="1:7" ht="12.75" thickTop="1">
      <c r="A21" s="6" t="s">
        <v>29</v>
      </c>
      <c r="B21" s="39">
        <v>-38.36878</v>
      </c>
      <c r="C21" s="40">
        <v>36.11815</v>
      </c>
      <c r="D21" s="40">
        <v>-35.79366</v>
      </c>
      <c r="E21" s="40">
        <v>10.05785</v>
      </c>
      <c r="F21" s="41">
        <v>22.94365</v>
      </c>
      <c r="G21" s="43">
        <v>0.007683951</v>
      </c>
    </row>
    <row r="22" spans="1:7" ht="12">
      <c r="A22" s="20" t="s">
        <v>30</v>
      </c>
      <c r="B22" s="29">
        <v>112.284</v>
      </c>
      <c r="C22" s="13">
        <v>40.78422</v>
      </c>
      <c r="D22" s="13">
        <v>-15.12045</v>
      </c>
      <c r="E22" s="13">
        <v>-60.56819</v>
      </c>
      <c r="F22" s="25">
        <v>-57.93578</v>
      </c>
      <c r="G22" s="36">
        <v>0</v>
      </c>
    </row>
    <row r="23" spans="1:7" ht="12">
      <c r="A23" s="20" t="s">
        <v>31</v>
      </c>
      <c r="B23" s="29">
        <v>-1.180533</v>
      </c>
      <c r="C23" s="13">
        <v>-0.06073195</v>
      </c>
      <c r="D23" s="13">
        <v>-0.6024136</v>
      </c>
      <c r="E23" s="13">
        <v>-0.1633583</v>
      </c>
      <c r="F23" s="25">
        <v>2.721602</v>
      </c>
      <c r="G23" s="35">
        <v>-0.006664363</v>
      </c>
    </row>
    <row r="24" spans="1:7" ht="12">
      <c r="A24" s="20" t="s">
        <v>32</v>
      </c>
      <c r="B24" s="29">
        <v>-1.707449</v>
      </c>
      <c r="C24" s="13">
        <v>-4.588969</v>
      </c>
      <c r="D24" s="13">
        <v>4.520053</v>
      </c>
      <c r="E24" s="13">
        <v>1.548866</v>
      </c>
      <c r="F24" s="25">
        <v>-3.811579</v>
      </c>
      <c r="G24" s="35">
        <v>-0.4002981</v>
      </c>
    </row>
    <row r="25" spans="1:7" ht="12">
      <c r="A25" s="20" t="s">
        <v>33</v>
      </c>
      <c r="B25" s="29">
        <v>0.01802819</v>
      </c>
      <c r="C25" s="13">
        <v>0.3068024</v>
      </c>
      <c r="D25" s="13">
        <v>-0.186005</v>
      </c>
      <c r="E25" s="13">
        <v>0.7005262</v>
      </c>
      <c r="F25" s="25">
        <v>-1.297802</v>
      </c>
      <c r="G25" s="35">
        <v>0.0271501</v>
      </c>
    </row>
    <row r="26" spans="1:7" ht="12">
      <c r="A26" s="21" t="s">
        <v>34</v>
      </c>
      <c r="B26" s="31">
        <v>0.3953688</v>
      </c>
      <c r="C26" s="15">
        <v>0.07072688</v>
      </c>
      <c r="D26" s="15">
        <v>0.1570968</v>
      </c>
      <c r="E26" s="15">
        <v>-0.2310274</v>
      </c>
      <c r="F26" s="27">
        <v>1.341676</v>
      </c>
      <c r="G26" s="37">
        <v>0.2353536</v>
      </c>
    </row>
    <row r="27" spans="1:7" ht="12">
      <c r="A27" s="20" t="s">
        <v>35</v>
      </c>
      <c r="B27" s="29">
        <v>-0.09184541</v>
      </c>
      <c r="C27" s="13">
        <v>-0.008431738</v>
      </c>
      <c r="D27" s="13">
        <v>0.1450954</v>
      </c>
      <c r="E27" s="13">
        <v>0.06196349</v>
      </c>
      <c r="F27" s="25">
        <v>-0.009458905</v>
      </c>
      <c r="G27" s="35">
        <v>0.03321548</v>
      </c>
    </row>
    <row r="28" spans="1:7" ht="12">
      <c r="A28" s="20" t="s">
        <v>36</v>
      </c>
      <c r="B28" s="29">
        <v>-0.2230226</v>
      </c>
      <c r="C28" s="13">
        <v>-0.5367901</v>
      </c>
      <c r="D28" s="13">
        <v>0.4150528</v>
      </c>
      <c r="E28" s="13">
        <v>0.1159857</v>
      </c>
      <c r="F28" s="25">
        <v>-0.525752</v>
      </c>
      <c r="G28" s="35">
        <v>-0.1038858</v>
      </c>
    </row>
    <row r="29" spans="1:7" ht="12">
      <c r="A29" s="20" t="s">
        <v>37</v>
      </c>
      <c r="B29" s="29">
        <v>0.05766579</v>
      </c>
      <c r="C29" s="13">
        <v>0.1242595</v>
      </c>
      <c r="D29" s="13">
        <v>0.1016401</v>
      </c>
      <c r="E29" s="13">
        <v>0.08906075</v>
      </c>
      <c r="F29" s="25">
        <v>-0.1225686</v>
      </c>
      <c r="G29" s="35">
        <v>0.06777416</v>
      </c>
    </row>
    <row r="30" spans="1:7" ht="12">
      <c r="A30" s="21" t="s">
        <v>38</v>
      </c>
      <c r="B30" s="31">
        <v>0.1007778</v>
      </c>
      <c r="C30" s="15">
        <v>0.04430502</v>
      </c>
      <c r="D30" s="15">
        <v>0.006014564</v>
      </c>
      <c r="E30" s="15">
        <v>-0.05108059</v>
      </c>
      <c r="F30" s="27">
        <v>0.1975316</v>
      </c>
      <c r="G30" s="37">
        <v>0.04078097</v>
      </c>
    </row>
    <row r="31" spans="1:7" ht="12">
      <c r="A31" s="20" t="s">
        <v>39</v>
      </c>
      <c r="B31" s="29">
        <v>-0.01513976</v>
      </c>
      <c r="C31" s="13">
        <v>0.01554836</v>
      </c>
      <c r="D31" s="13">
        <v>0.02629415</v>
      </c>
      <c r="E31" s="13">
        <v>0.01214017</v>
      </c>
      <c r="F31" s="25">
        <v>-0.0451741</v>
      </c>
      <c r="G31" s="35">
        <v>0.00476786</v>
      </c>
    </row>
    <row r="32" spans="1:7" ht="12">
      <c r="A32" s="20" t="s">
        <v>40</v>
      </c>
      <c r="B32" s="29">
        <v>0.007435856</v>
      </c>
      <c r="C32" s="13">
        <v>-0.0320246</v>
      </c>
      <c r="D32" s="13">
        <v>0.03214242</v>
      </c>
      <c r="E32" s="13">
        <v>0.0110808</v>
      </c>
      <c r="F32" s="25">
        <v>-0.0355179</v>
      </c>
      <c r="G32" s="35">
        <v>-0.0009698813</v>
      </c>
    </row>
    <row r="33" spans="1:7" ht="12">
      <c r="A33" s="20" t="s">
        <v>41</v>
      </c>
      <c r="B33" s="29">
        <v>0.09001261</v>
      </c>
      <c r="C33" s="13">
        <v>0.07367814</v>
      </c>
      <c r="D33" s="13">
        <v>0.09622495</v>
      </c>
      <c r="E33" s="13">
        <v>0.06970189</v>
      </c>
      <c r="F33" s="25">
        <v>0.05548014</v>
      </c>
      <c r="G33" s="35">
        <v>0.07807905</v>
      </c>
    </row>
    <row r="34" spans="1:7" ht="12">
      <c r="A34" s="21" t="s">
        <v>42</v>
      </c>
      <c r="B34" s="31">
        <v>-0.01354371</v>
      </c>
      <c r="C34" s="15">
        <v>-0.006261865</v>
      </c>
      <c r="D34" s="15">
        <v>0.007422598</v>
      </c>
      <c r="E34" s="15">
        <v>0.0002397432</v>
      </c>
      <c r="F34" s="27">
        <v>-0.01889571</v>
      </c>
      <c r="G34" s="37">
        <v>-0.004128371</v>
      </c>
    </row>
    <row r="35" spans="1:7" ht="12.75" thickBot="1">
      <c r="A35" s="22" t="s">
        <v>43</v>
      </c>
      <c r="B35" s="32">
        <v>0.000672409</v>
      </c>
      <c r="C35" s="16">
        <v>0.0003822155</v>
      </c>
      <c r="D35" s="16">
        <v>-0.001227117</v>
      </c>
      <c r="E35" s="16">
        <v>-0.004065634</v>
      </c>
      <c r="F35" s="28">
        <v>-0.0058316</v>
      </c>
      <c r="G35" s="38">
        <v>-0.001862358</v>
      </c>
    </row>
    <row r="36" spans="1:7" ht="12">
      <c r="A36" s="4" t="s">
        <v>44</v>
      </c>
      <c r="B36" s="3">
        <v>23.172</v>
      </c>
      <c r="C36" s="3">
        <v>23.16895</v>
      </c>
      <c r="D36" s="3">
        <v>23.18115</v>
      </c>
      <c r="E36" s="3">
        <v>23.18115</v>
      </c>
      <c r="F36" s="3">
        <v>23.19336</v>
      </c>
      <c r="G36" s="3"/>
    </row>
    <row r="37" spans="1:6" ht="12">
      <c r="A37" s="4" t="s">
        <v>45</v>
      </c>
      <c r="B37" s="2">
        <v>-0.273641</v>
      </c>
      <c r="C37" s="2">
        <v>-0.1729329</v>
      </c>
      <c r="D37" s="2">
        <v>-0.1378377</v>
      </c>
      <c r="E37" s="2">
        <v>-0.1001994</v>
      </c>
      <c r="F37" s="2">
        <v>-0.08290609</v>
      </c>
    </row>
    <row r="38" spans="1:7" ht="12">
      <c r="A38" s="4" t="s">
        <v>53</v>
      </c>
      <c r="B38" s="2">
        <v>-9.32319E-05</v>
      </c>
      <c r="C38" s="2">
        <v>7.341252E-05</v>
      </c>
      <c r="D38" s="2">
        <v>-3.399218E-05</v>
      </c>
      <c r="E38" s="2">
        <v>8.30649E-05</v>
      </c>
      <c r="F38" s="2">
        <v>-0.0001191311</v>
      </c>
      <c r="G38" s="2">
        <v>0.000232012</v>
      </c>
    </row>
    <row r="39" spans="1:7" ht="12.75" thickBot="1">
      <c r="A39" s="4" t="s">
        <v>54</v>
      </c>
      <c r="B39" s="2">
        <v>6.627377E-05</v>
      </c>
      <c r="C39" s="2">
        <v>-6.170027E-05</v>
      </c>
      <c r="D39" s="2">
        <v>6.079782E-05</v>
      </c>
      <c r="E39" s="2">
        <v>-1.659524E-05</v>
      </c>
      <c r="F39" s="2">
        <v>-3.96944E-05</v>
      </c>
      <c r="G39" s="2">
        <v>0.0007516213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3.117023</v>
      </c>
      <c r="F40" s="17" t="s">
        <v>48</v>
      </c>
      <c r="G40" s="8">
        <v>55.024369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0.003754</v>
      </c>
      <c r="D4">
        <v>0.003752</v>
      </c>
      <c r="E4">
        <v>0.003754</v>
      </c>
      <c r="F4">
        <v>0.002082</v>
      </c>
      <c r="G4">
        <v>0.011699</v>
      </c>
    </row>
    <row r="5" spans="1:7" ht="12.75">
      <c r="A5" t="s">
        <v>13</v>
      </c>
      <c r="B5">
        <v>5.613964</v>
      </c>
      <c r="C5">
        <v>2.039199</v>
      </c>
      <c r="D5">
        <v>-0.756022</v>
      </c>
      <c r="E5">
        <v>-3.028373</v>
      </c>
      <c r="F5">
        <v>-2.896756</v>
      </c>
      <c r="G5">
        <v>7.200824</v>
      </c>
    </row>
    <row r="6" spans="1:7" ht="12.75">
      <c r="A6" t="s">
        <v>14</v>
      </c>
      <c r="B6" s="49">
        <v>55.28003</v>
      </c>
      <c r="C6" s="49">
        <v>-43.33186</v>
      </c>
      <c r="D6" s="49">
        <v>19.94132</v>
      </c>
      <c r="E6" s="49">
        <v>-48.80258</v>
      </c>
      <c r="F6" s="49">
        <v>70.21242</v>
      </c>
      <c r="G6" s="49">
        <v>-0.0007931758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-2.264234</v>
      </c>
      <c r="C8" s="49">
        <v>0.2043635</v>
      </c>
      <c r="D8" s="49">
        <v>2.139437</v>
      </c>
      <c r="E8" s="49">
        <v>4.100854</v>
      </c>
      <c r="F8" s="49">
        <v>1.079483</v>
      </c>
      <c r="G8" s="49">
        <v>1.366627</v>
      </c>
    </row>
    <row r="9" spans="1:7" ht="12.75">
      <c r="A9" t="s">
        <v>17</v>
      </c>
      <c r="B9" s="49">
        <v>-0.2042857</v>
      </c>
      <c r="C9" s="49">
        <v>0.4196555</v>
      </c>
      <c r="D9" s="49">
        <v>0.2452698</v>
      </c>
      <c r="E9" s="49">
        <v>0.4301837</v>
      </c>
      <c r="F9" s="49">
        <v>0.01443137</v>
      </c>
      <c r="G9" s="49">
        <v>0.2358135</v>
      </c>
    </row>
    <row r="10" spans="1:7" ht="12.75">
      <c r="A10" t="s">
        <v>18</v>
      </c>
      <c r="B10" s="49">
        <v>-0.9934506</v>
      </c>
      <c r="C10" s="49">
        <v>-0.6021262</v>
      </c>
      <c r="D10" s="49">
        <v>-0.8279465</v>
      </c>
      <c r="E10" s="49">
        <v>-1.779581</v>
      </c>
      <c r="F10" s="49">
        <v>-1.521167</v>
      </c>
      <c r="G10" s="49">
        <v>-1.119062</v>
      </c>
    </row>
    <row r="11" spans="1:7" ht="12.75">
      <c r="A11" t="s">
        <v>19</v>
      </c>
      <c r="B11" s="49">
        <v>2.581762</v>
      </c>
      <c r="C11" s="49">
        <v>1.632672</v>
      </c>
      <c r="D11" s="49">
        <v>1.46024</v>
      </c>
      <c r="E11" s="49">
        <v>0.7741197</v>
      </c>
      <c r="F11" s="49">
        <v>13.30525</v>
      </c>
      <c r="G11" s="49">
        <v>3.079472</v>
      </c>
    </row>
    <row r="12" spans="1:7" ht="12.75">
      <c r="A12" t="s">
        <v>20</v>
      </c>
      <c r="B12" s="49">
        <v>-0.1094407</v>
      </c>
      <c r="C12" s="49">
        <v>-0.2157213</v>
      </c>
      <c r="D12" s="49">
        <v>0.2369702</v>
      </c>
      <c r="E12" s="49">
        <v>-0.2117601</v>
      </c>
      <c r="F12" s="49">
        <v>0.1458967</v>
      </c>
      <c r="G12" s="49">
        <v>-0.04225544</v>
      </c>
    </row>
    <row r="13" spans="1:7" ht="12.75">
      <c r="A13" t="s">
        <v>21</v>
      </c>
      <c r="B13" s="49">
        <v>0.02021323</v>
      </c>
      <c r="C13" s="49">
        <v>0.1131589</v>
      </c>
      <c r="D13" s="49">
        <v>0.008010207</v>
      </c>
      <c r="E13" s="49">
        <v>0.03524216</v>
      </c>
      <c r="F13" s="49">
        <v>0.04288261</v>
      </c>
      <c r="G13" s="49">
        <v>0.04627919</v>
      </c>
    </row>
    <row r="14" spans="1:7" ht="12.75">
      <c r="A14" t="s">
        <v>22</v>
      </c>
      <c r="B14" s="49">
        <v>-0.0856666</v>
      </c>
      <c r="C14" s="49">
        <v>-0.0578142</v>
      </c>
      <c r="D14" s="49">
        <v>0.009143734</v>
      </c>
      <c r="E14" s="49">
        <v>0.03091623</v>
      </c>
      <c r="F14" s="49">
        <v>-0.0596851</v>
      </c>
      <c r="G14" s="49">
        <v>-0.0246387</v>
      </c>
    </row>
    <row r="15" spans="1:7" ht="12.75">
      <c r="A15" t="s">
        <v>23</v>
      </c>
      <c r="B15" s="49">
        <v>-0.3698016</v>
      </c>
      <c r="C15" s="49">
        <v>-0.1502999</v>
      </c>
      <c r="D15" s="49">
        <v>-0.140816</v>
      </c>
      <c r="E15" s="49">
        <v>-0.2073418</v>
      </c>
      <c r="F15" s="49">
        <v>-0.3888898</v>
      </c>
      <c r="G15" s="49">
        <v>-0.2253643</v>
      </c>
    </row>
    <row r="16" spans="1:7" ht="12.75">
      <c r="A16" t="s">
        <v>24</v>
      </c>
      <c r="B16" s="49">
        <v>0.001989053</v>
      </c>
      <c r="C16" s="49">
        <v>-0.0142787</v>
      </c>
      <c r="D16" s="49">
        <v>-0.01252684</v>
      </c>
      <c r="E16" s="49">
        <v>-0.0514278</v>
      </c>
      <c r="F16" s="49">
        <v>-0.002912653</v>
      </c>
      <c r="G16" s="49">
        <v>-0.01892392</v>
      </c>
    </row>
    <row r="17" spans="1:7" ht="12.75">
      <c r="A17" t="s">
        <v>25</v>
      </c>
      <c r="B17" s="49">
        <v>-0.03383905</v>
      </c>
      <c r="C17" s="49">
        <v>-0.01802505</v>
      </c>
      <c r="D17" s="49">
        <v>-0.01557922</v>
      </c>
      <c r="E17" s="49">
        <v>-0.02064321</v>
      </c>
      <c r="F17" s="49">
        <v>-0.01913633</v>
      </c>
      <c r="G17" s="49">
        <v>-0.02050537</v>
      </c>
    </row>
    <row r="18" spans="1:7" ht="12.75">
      <c r="A18" t="s">
        <v>26</v>
      </c>
      <c r="B18" s="49">
        <v>0.00417236</v>
      </c>
      <c r="C18" s="49">
        <v>0.03583456</v>
      </c>
      <c r="D18" s="49">
        <v>0.02405458</v>
      </c>
      <c r="E18" s="49">
        <v>0.05134713</v>
      </c>
      <c r="F18" s="49">
        <v>-0.01544211</v>
      </c>
      <c r="G18" s="49">
        <v>0.02531425</v>
      </c>
    </row>
    <row r="19" spans="1:7" ht="12.75">
      <c r="A19" t="s">
        <v>27</v>
      </c>
      <c r="B19" s="49">
        <v>-0.2103595</v>
      </c>
      <c r="C19" s="49">
        <v>-0.2018165</v>
      </c>
      <c r="D19" s="49">
        <v>-0.1994875</v>
      </c>
      <c r="E19" s="49">
        <v>-0.1926099</v>
      </c>
      <c r="F19" s="49">
        <v>-0.1556981</v>
      </c>
      <c r="G19" s="49">
        <v>-0.1941252</v>
      </c>
    </row>
    <row r="20" spans="1:7" ht="12.75">
      <c r="A20" t="s">
        <v>28</v>
      </c>
      <c r="B20" s="49">
        <v>0.00159801</v>
      </c>
      <c r="C20" s="49">
        <v>0.002065869</v>
      </c>
      <c r="D20" s="49">
        <v>0.002330981</v>
      </c>
      <c r="E20" s="49">
        <v>0.005371256</v>
      </c>
      <c r="F20" s="49">
        <v>-0.005406265</v>
      </c>
      <c r="G20" s="49">
        <v>0.001860104</v>
      </c>
    </row>
    <row r="21" spans="1:7" ht="12.75">
      <c r="A21" t="s">
        <v>29</v>
      </c>
      <c r="B21" s="49">
        <v>-38.36878</v>
      </c>
      <c r="C21" s="49">
        <v>36.11815</v>
      </c>
      <c r="D21" s="49">
        <v>-35.79366</v>
      </c>
      <c r="E21" s="49">
        <v>10.05785</v>
      </c>
      <c r="F21" s="49">
        <v>22.94365</v>
      </c>
      <c r="G21" s="49">
        <v>0.007683951</v>
      </c>
    </row>
    <row r="22" spans="1:7" ht="12.75">
      <c r="A22" t="s">
        <v>30</v>
      </c>
      <c r="B22" s="49">
        <v>112.284</v>
      </c>
      <c r="C22" s="49">
        <v>40.78422</v>
      </c>
      <c r="D22" s="49">
        <v>-15.12045</v>
      </c>
      <c r="E22" s="49">
        <v>-60.56819</v>
      </c>
      <c r="F22" s="49">
        <v>-57.93578</v>
      </c>
      <c r="G22" s="49">
        <v>0</v>
      </c>
    </row>
    <row r="23" spans="1:7" ht="12.75">
      <c r="A23" t="s">
        <v>31</v>
      </c>
      <c r="B23" s="49">
        <v>-1.180533</v>
      </c>
      <c r="C23" s="49">
        <v>-0.06073195</v>
      </c>
      <c r="D23" s="49">
        <v>-0.6024136</v>
      </c>
      <c r="E23" s="49">
        <v>-0.1633583</v>
      </c>
      <c r="F23" s="49">
        <v>2.721602</v>
      </c>
      <c r="G23" s="49">
        <v>-0.006664363</v>
      </c>
    </row>
    <row r="24" spans="1:7" ht="12.75">
      <c r="A24" t="s">
        <v>32</v>
      </c>
      <c r="B24" s="49">
        <v>-1.707449</v>
      </c>
      <c r="C24" s="49">
        <v>-4.588969</v>
      </c>
      <c r="D24" s="49">
        <v>4.520053</v>
      </c>
      <c r="E24" s="49">
        <v>1.548866</v>
      </c>
      <c r="F24" s="49">
        <v>-3.811579</v>
      </c>
      <c r="G24" s="49">
        <v>-0.4002981</v>
      </c>
    </row>
    <row r="25" spans="1:7" ht="12.75">
      <c r="A25" t="s">
        <v>33</v>
      </c>
      <c r="B25" s="49">
        <v>0.01802819</v>
      </c>
      <c r="C25" s="49">
        <v>0.3068024</v>
      </c>
      <c r="D25" s="49">
        <v>-0.186005</v>
      </c>
      <c r="E25" s="49">
        <v>0.7005262</v>
      </c>
      <c r="F25" s="49">
        <v>-1.297802</v>
      </c>
      <c r="G25" s="49">
        <v>0.0271501</v>
      </c>
    </row>
    <row r="26" spans="1:7" ht="12.75">
      <c r="A26" t="s">
        <v>34</v>
      </c>
      <c r="B26" s="49">
        <v>0.3953688</v>
      </c>
      <c r="C26" s="49">
        <v>0.07072688</v>
      </c>
      <c r="D26" s="49">
        <v>0.1570968</v>
      </c>
      <c r="E26" s="49">
        <v>-0.2310274</v>
      </c>
      <c r="F26" s="49">
        <v>1.341676</v>
      </c>
      <c r="G26" s="49">
        <v>0.2353536</v>
      </c>
    </row>
    <row r="27" spans="1:7" ht="12.75">
      <c r="A27" t="s">
        <v>35</v>
      </c>
      <c r="B27" s="49">
        <v>-0.09184541</v>
      </c>
      <c r="C27" s="49">
        <v>-0.008431738</v>
      </c>
      <c r="D27" s="49">
        <v>0.1450954</v>
      </c>
      <c r="E27" s="49">
        <v>0.06196349</v>
      </c>
      <c r="F27" s="49">
        <v>-0.009458905</v>
      </c>
      <c r="G27" s="49">
        <v>0.03321548</v>
      </c>
    </row>
    <row r="28" spans="1:7" ht="12.75">
      <c r="A28" t="s">
        <v>36</v>
      </c>
      <c r="B28" s="49">
        <v>-0.2230226</v>
      </c>
      <c r="C28" s="49">
        <v>-0.5367901</v>
      </c>
      <c r="D28" s="49">
        <v>0.4150528</v>
      </c>
      <c r="E28" s="49">
        <v>0.1159857</v>
      </c>
      <c r="F28" s="49">
        <v>-0.525752</v>
      </c>
      <c r="G28" s="49">
        <v>-0.1038858</v>
      </c>
    </row>
    <row r="29" spans="1:7" ht="12.75">
      <c r="A29" t="s">
        <v>37</v>
      </c>
      <c r="B29" s="49">
        <v>0.05766579</v>
      </c>
      <c r="C29" s="49">
        <v>0.1242595</v>
      </c>
      <c r="D29" s="49">
        <v>0.1016401</v>
      </c>
      <c r="E29" s="49">
        <v>0.08906075</v>
      </c>
      <c r="F29" s="49">
        <v>-0.1225686</v>
      </c>
      <c r="G29" s="49">
        <v>0.06777416</v>
      </c>
    </row>
    <row r="30" spans="1:7" ht="12.75">
      <c r="A30" t="s">
        <v>38</v>
      </c>
      <c r="B30" s="49">
        <v>0.1007778</v>
      </c>
      <c r="C30" s="49">
        <v>0.04430502</v>
      </c>
      <c r="D30" s="49">
        <v>0.006014564</v>
      </c>
      <c r="E30" s="49">
        <v>-0.05108059</v>
      </c>
      <c r="F30" s="49">
        <v>0.1975316</v>
      </c>
      <c r="G30" s="49">
        <v>0.04078097</v>
      </c>
    </row>
    <row r="31" spans="1:7" ht="12.75">
      <c r="A31" t="s">
        <v>39</v>
      </c>
      <c r="B31" s="49">
        <v>-0.01513976</v>
      </c>
      <c r="C31" s="49">
        <v>0.01554836</v>
      </c>
      <c r="D31" s="49">
        <v>0.02629415</v>
      </c>
      <c r="E31" s="49">
        <v>0.01214017</v>
      </c>
      <c r="F31" s="49">
        <v>-0.0451741</v>
      </c>
      <c r="G31" s="49">
        <v>0.00476786</v>
      </c>
    </row>
    <row r="32" spans="1:7" ht="12.75">
      <c r="A32" t="s">
        <v>40</v>
      </c>
      <c r="B32" s="49">
        <v>0.007435856</v>
      </c>
      <c r="C32" s="49">
        <v>-0.0320246</v>
      </c>
      <c r="D32" s="49">
        <v>0.03214242</v>
      </c>
      <c r="E32" s="49">
        <v>0.0110808</v>
      </c>
      <c r="F32" s="49">
        <v>-0.0355179</v>
      </c>
      <c r="G32" s="49">
        <v>-0.0009698813</v>
      </c>
    </row>
    <row r="33" spans="1:7" ht="12.75">
      <c r="A33" t="s">
        <v>41</v>
      </c>
      <c r="B33" s="49">
        <v>0.09001261</v>
      </c>
      <c r="C33" s="49">
        <v>0.07367814</v>
      </c>
      <c r="D33" s="49">
        <v>0.09622495</v>
      </c>
      <c r="E33" s="49">
        <v>0.06970189</v>
      </c>
      <c r="F33" s="49">
        <v>0.05548014</v>
      </c>
      <c r="G33" s="49">
        <v>0.07807905</v>
      </c>
    </row>
    <row r="34" spans="1:7" ht="12.75">
      <c r="A34" t="s">
        <v>42</v>
      </c>
      <c r="B34" s="49">
        <v>-0.01354371</v>
      </c>
      <c r="C34" s="49">
        <v>-0.006261865</v>
      </c>
      <c r="D34" s="49">
        <v>0.007422598</v>
      </c>
      <c r="E34" s="49">
        <v>0.0002397432</v>
      </c>
      <c r="F34" s="49">
        <v>-0.01889571</v>
      </c>
      <c r="G34" s="49">
        <v>-0.004128371</v>
      </c>
    </row>
    <row r="35" spans="1:7" ht="12.75">
      <c r="A35" t="s">
        <v>43</v>
      </c>
      <c r="B35" s="49">
        <v>0.000672409</v>
      </c>
      <c r="C35" s="49">
        <v>0.0003822155</v>
      </c>
      <c r="D35" s="49">
        <v>-0.001227117</v>
      </c>
      <c r="E35" s="49">
        <v>-0.004065634</v>
      </c>
      <c r="F35" s="49">
        <v>-0.0058316</v>
      </c>
      <c r="G35" s="49">
        <v>-0.001862358</v>
      </c>
    </row>
    <row r="36" spans="1:6" ht="12.75">
      <c r="A36" t="s">
        <v>44</v>
      </c>
      <c r="B36" s="49">
        <v>23.172</v>
      </c>
      <c r="C36" s="49">
        <v>23.16895</v>
      </c>
      <c r="D36" s="49">
        <v>23.18115</v>
      </c>
      <c r="E36" s="49">
        <v>23.18115</v>
      </c>
      <c r="F36" s="49">
        <v>23.19336</v>
      </c>
    </row>
    <row r="37" spans="1:6" ht="12.75">
      <c r="A37" t="s">
        <v>45</v>
      </c>
      <c r="B37" s="49">
        <v>-0.273641</v>
      </c>
      <c r="C37" s="49">
        <v>-0.1729329</v>
      </c>
      <c r="D37" s="49">
        <v>-0.1378377</v>
      </c>
      <c r="E37" s="49">
        <v>-0.1001994</v>
      </c>
      <c r="F37" s="49">
        <v>-0.08290609</v>
      </c>
    </row>
    <row r="38" spans="1:7" ht="12.75">
      <c r="A38" t="s">
        <v>55</v>
      </c>
      <c r="B38" s="49">
        <v>-9.32319E-05</v>
      </c>
      <c r="C38" s="49">
        <v>7.341252E-05</v>
      </c>
      <c r="D38" s="49">
        <v>-3.399218E-05</v>
      </c>
      <c r="E38" s="49">
        <v>8.30649E-05</v>
      </c>
      <c r="F38" s="49">
        <v>-0.0001191311</v>
      </c>
      <c r="G38" s="49">
        <v>0.000232012</v>
      </c>
    </row>
    <row r="39" spans="1:7" ht="12.75">
      <c r="A39" t="s">
        <v>56</v>
      </c>
      <c r="B39" s="49">
        <v>6.627377E-05</v>
      </c>
      <c r="C39" s="49">
        <v>-6.170027E-05</v>
      </c>
      <c r="D39" s="49">
        <v>6.079782E-05</v>
      </c>
      <c r="E39" s="49">
        <v>-1.659524E-05</v>
      </c>
      <c r="F39" s="49">
        <v>-3.96944E-05</v>
      </c>
      <c r="G39" s="49">
        <v>0.0007516213</v>
      </c>
    </row>
    <row r="40" spans="2:7" ht="12.75">
      <c r="B40" t="s">
        <v>46</v>
      </c>
      <c r="C40">
        <v>-0.003753</v>
      </c>
      <c r="D40" t="s">
        <v>47</v>
      </c>
      <c r="E40">
        <v>3.117023</v>
      </c>
      <c r="F40" t="s">
        <v>48</v>
      </c>
      <c r="G40">
        <v>55.024369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-9.323190258863659E-05</v>
      </c>
      <c r="C50">
        <f>-0.017/(C7*C7+C22*C22)*(C21*C22+C6*C7)</f>
        <v>7.341252229305017E-05</v>
      </c>
      <c r="D50">
        <f>-0.017/(D7*D7+D22*D22)*(D21*D22+D6*D7)</f>
        <v>-3.3992173046250813E-05</v>
      </c>
      <c r="E50">
        <f>-0.017/(E7*E7+E22*E22)*(E21*E22+E6*E7)</f>
        <v>8.306490034031081E-05</v>
      </c>
      <c r="F50">
        <f>-0.017/(F7*F7+F22*F22)*(F21*F22+F6*F7)</f>
        <v>-0.00011913114139419301</v>
      </c>
      <c r="G50">
        <f>(B50*B$4+C50*C$4+D50*D$4+E50*E$4+F50*F$4)/SUM(B$4:F$4)</f>
        <v>7.920690761259606E-08</v>
      </c>
    </row>
    <row r="51" spans="1:7" ht="12.75">
      <c r="A51" t="s">
        <v>59</v>
      </c>
      <c r="B51">
        <f>-0.017/(B7*B7+B22*B22)*(B21*B7-B6*B22)</f>
        <v>6.627377109502624E-05</v>
      </c>
      <c r="C51">
        <f>-0.017/(C7*C7+C22*C22)*(C21*C7-C6*C22)</f>
        <v>-6.170026224599548E-05</v>
      </c>
      <c r="D51">
        <f>-0.017/(D7*D7+D22*D22)*(D21*D7-D6*D22)</f>
        <v>6.079782430470629E-05</v>
      </c>
      <c r="E51">
        <f>-0.017/(E7*E7+E22*E22)*(E21*E7-E6*E22)</f>
        <v>-1.65952359333857E-05</v>
      </c>
      <c r="F51">
        <f>-0.017/(F7*F7+F22*F22)*(F21*F7-F6*F22)</f>
        <v>-3.96944005598963E-05</v>
      </c>
      <c r="G51">
        <f>(B51*B$4+C51*C$4+D51*D$4+E51*E$4+F51*F$4)/SUM(B$4:F$4)</f>
        <v>8.081812472413613E-08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10000.034039672651</v>
      </c>
      <c r="C62">
        <f>C7+(2/0.017)*(C8*C50-C23*C51)</f>
        <v>10000.001324195619</v>
      </c>
      <c r="D62">
        <f>D7+(2/0.017)*(D8*D50-D23*D51)</f>
        <v>9999.99575309688</v>
      </c>
      <c r="E62">
        <f>E7+(2/0.017)*(E8*E50-E23*E51)</f>
        <v>10000.039756006976</v>
      </c>
      <c r="F62">
        <f>F7+(2/0.017)*(F8*F50-F23*F51)</f>
        <v>9999.997580272711</v>
      </c>
    </row>
    <row r="63" spans="1:6" ht="12.75">
      <c r="A63" t="s">
        <v>67</v>
      </c>
      <c r="B63">
        <f>B8+(3/0.017)*(B9*B50-B24*B51)</f>
        <v>-2.240903700823809</v>
      </c>
      <c r="C63">
        <f>C8+(3/0.017)*(C9*C50-C24*C51)</f>
        <v>0.1598342137665425</v>
      </c>
      <c r="D63">
        <f>D8+(3/0.017)*(D9*D50-D24*D51)</f>
        <v>2.0894699455953094</v>
      </c>
      <c r="E63">
        <f>E8+(3/0.017)*(E9*E50-E24*E51)</f>
        <v>4.111695816976657</v>
      </c>
      <c r="F63">
        <f>F8+(3/0.017)*(F9*F50-F24*F51)</f>
        <v>1.0524798995579403</v>
      </c>
    </row>
    <row r="64" spans="1:6" ht="12.75">
      <c r="A64" t="s">
        <v>68</v>
      </c>
      <c r="B64">
        <f>B9+(4/0.017)*(B10*B50-B25*B51)</f>
        <v>-0.1827735838991753</v>
      </c>
      <c r="C64">
        <f>C9+(4/0.017)*(C10*C50-C25*C51)</f>
        <v>0.41370872010752263</v>
      </c>
      <c r="D64">
        <f>D9+(4/0.017)*(D10*D50-D25*D51)</f>
        <v>0.25455271764960813</v>
      </c>
      <c r="E64">
        <f>E9+(4/0.017)*(E10*E50-E25*E51)</f>
        <v>0.3981377421538841</v>
      </c>
      <c r="F64">
        <f>F9+(4/0.017)*(F10*F50-F25*F51)</f>
        <v>0.0449496967119402</v>
      </c>
    </row>
    <row r="65" spans="1:6" ht="12.75">
      <c r="A65" t="s">
        <v>69</v>
      </c>
      <c r="B65">
        <f>B10+(5/0.017)*(B11*B50-B26*B51)</f>
        <v>-1.0719521190118702</v>
      </c>
      <c r="C65">
        <f>C10+(5/0.017)*(C11*C50-C26*C51)</f>
        <v>-0.5655901892232118</v>
      </c>
      <c r="D65">
        <f>D10+(5/0.017)*(D11*D50-D26*D51)</f>
        <v>-0.8453546983571438</v>
      </c>
      <c r="E65">
        <f>E10+(5/0.017)*(E11*E50-E26*E51)</f>
        <v>-1.7617962289641487</v>
      </c>
      <c r="F65">
        <f>F10+(5/0.017)*(F11*F50-F26*F51)</f>
        <v>-1.9717001160204373</v>
      </c>
    </row>
    <row r="66" spans="1:6" ht="12.75">
      <c r="A66" t="s">
        <v>70</v>
      </c>
      <c r="B66">
        <f>B11+(6/0.017)*(B12*B50-B27*B51)</f>
        <v>2.5875115198918004</v>
      </c>
      <c r="C66">
        <f>C11+(6/0.017)*(C12*C50-C27*C51)</f>
        <v>1.62689898169725</v>
      </c>
      <c r="D66">
        <f>D11+(6/0.017)*(D12*D50-D27*D51)</f>
        <v>1.4542835470534732</v>
      </c>
      <c r="E66">
        <f>E11+(6/0.017)*(E12*E50-E27*E51)</f>
        <v>0.7682744531058535</v>
      </c>
      <c r="F66">
        <f>F11+(6/0.017)*(F12*F50-F27*F51)</f>
        <v>13.298983068484503</v>
      </c>
    </row>
    <row r="67" spans="1:6" ht="12.75">
      <c r="A67" t="s">
        <v>71</v>
      </c>
      <c r="B67">
        <f>B12+(7/0.017)*(B13*B50-B28*B51)</f>
        <v>-0.10413056964956523</v>
      </c>
      <c r="C67">
        <f>C12+(7/0.017)*(C13*C50-C28*C51)</f>
        <v>-0.22593833927676646</v>
      </c>
      <c r="D67">
        <f>D12+(7/0.017)*(D13*D50-D28*D51)</f>
        <v>0.22646748583068255</v>
      </c>
      <c r="E67">
        <f>E12+(7/0.017)*(E13*E50-E28*E51)</f>
        <v>-0.20976213670870394</v>
      </c>
      <c r="F67">
        <f>F12+(7/0.017)*(F13*F50-F28*F51)</f>
        <v>0.1351998498053529</v>
      </c>
    </row>
    <row r="68" spans="1:6" ht="12.75">
      <c r="A68" t="s">
        <v>72</v>
      </c>
      <c r="B68">
        <f>B13+(8/0.017)*(B14*B50-B29*B51)</f>
        <v>0.022173291524623925</v>
      </c>
      <c r="C68">
        <f>C13+(8/0.017)*(C14*C50-C29*C51)</f>
        <v>0.11476951528950656</v>
      </c>
      <c r="D68">
        <f>D13+(8/0.017)*(D14*D50-D29*D51)</f>
        <v>0.004955942373868393</v>
      </c>
      <c r="E68">
        <f>E13+(8/0.017)*(E14*E50-E29*E51)</f>
        <v>0.03714617775176584</v>
      </c>
      <c r="F68">
        <f>F13+(8/0.017)*(F14*F50-F29*F51)</f>
        <v>0.043939112109534516</v>
      </c>
    </row>
    <row r="69" spans="1:6" ht="12.75">
      <c r="A69" t="s">
        <v>73</v>
      </c>
      <c r="B69">
        <f>B14+(9/0.017)*(B15*B50-B30*B51)</f>
        <v>-0.07094980958253208</v>
      </c>
      <c r="C69">
        <f>C14+(9/0.017)*(C15*C50-C30*C51)</f>
        <v>-0.06220845709760072</v>
      </c>
      <c r="D69">
        <f>D14+(9/0.017)*(D15*D50-D30*D51)</f>
        <v>0.011484247229944412</v>
      </c>
      <c r="E69">
        <f>E14+(9/0.017)*(E15*E50-E30*E51)</f>
        <v>0.02134948390797501</v>
      </c>
      <c r="F69">
        <f>F14+(9/0.017)*(F15*F50-F30*F51)</f>
        <v>-0.031006978950719417</v>
      </c>
    </row>
    <row r="70" spans="1:6" ht="12.75">
      <c r="A70" t="s">
        <v>74</v>
      </c>
      <c r="B70">
        <f>B15+(10/0.017)*(B16*B50-B31*B51)</f>
        <v>-0.3693204671805094</v>
      </c>
      <c r="C70">
        <f>C15+(10/0.017)*(C16*C50-C31*C51)</f>
        <v>-0.1503521926426886</v>
      </c>
      <c r="D70">
        <f>D15+(10/0.017)*(D16*D50-D31*D51)</f>
        <v>-0.1415058897640817</v>
      </c>
      <c r="E70">
        <f>E15+(10/0.017)*(E16*E50-E31*E51)</f>
        <v>-0.20973613888017648</v>
      </c>
      <c r="F70">
        <f>F15+(10/0.017)*(F16*F50-F31*F51)</f>
        <v>-0.38974048890821034</v>
      </c>
    </row>
    <row r="71" spans="1:6" ht="12.75">
      <c r="A71" t="s">
        <v>75</v>
      </c>
      <c r="B71">
        <f>B16+(11/0.017)*(B17*B50-B32*B51)</f>
        <v>0.003711573279022158</v>
      </c>
      <c r="C71">
        <f>C16+(11/0.017)*(C17*C50-C32*C51)</f>
        <v>-0.016413470390358585</v>
      </c>
      <c r="D71">
        <f>D16+(11/0.017)*(D17*D50-D32*D51)</f>
        <v>-0.013448651428173359</v>
      </c>
      <c r="E71">
        <f>E16+(11/0.017)*(E17*E50-E32*E51)</f>
        <v>-0.05241834203536812</v>
      </c>
      <c r="F71">
        <f>F16+(11/0.017)*(F17*F50-F32*F51)</f>
        <v>-0.0023497952388914375</v>
      </c>
    </row>
    <row r="72" spans="1:6" ht="12.75">
      <c r="A72" t="s">
        <v>76</v>
      </c>
      <c r="B72">
        <f>B17+(12/0.017)*(B18*B50-B33*B51)</f>
        <v>-0.038324559768393364</v>
      </c>
      <c r="C72">
        <f>C17+(12/0.017)*(C18*C50-C33*C51)</f>
        <v>-0.012959168121417309</v>
      </c>
      <c r="D72">
        <f>D17+(12/0.017)*(D18*D50-D33*D51)</f>
        <v>-0.020285997682172256</v>
      </c>
      <c r="E72">
        <f>E17+(12/0.017)*(E18*E50-E33*E51)</f>
        <v>-0.0168160122029902</v>
      </c>
      <c r="F72">
        <f>F17+(12/0.017)*(F18*F50-F33*F51)</f>
        <v>-0.016283233230507902</v>
      </c>
    </row>
    <row r="73" spans="1:6" ht="12.75">
      <c r="A73" t="s">
        <v>77</v>
      </c>
      <c r="B73">
        <f>B18+(13/0.017)*(B19*B50-B34*B51)</f>
        <v>0.01985633170210896</v>
      </c>
      <c r="C73">
        <f>C18+(13/0.017)*(C19*C50-C34*C51)</f>
        <v>0.024209335221526067</v>
      </c>
      <c r="D73">
        <f>D18+(13/0.017)*(D19*D50-D34*D51)</f>
        <v>0.028894966208775377</v>
      </c>
      <c r="E73">
        <f>E18+(13/0.017)*(E19*E50-E34*E51)</f>
        <v>0.0391155496358725</v>
      </c>
      <c r="F73">
        <f>F18+(13/0.017)*(F19*F50-F34*F51)</f>
        <v>-0.0018315393943560982</v>
      </c>
    </row>
    <row r="74" spans="1:6" ht="12.75">
      <c r="A74" t="s">
        <v>78</v>
      </c>
      <c r="B74">
        <f>B19+(14/0.017)*(B20*B50-B35*B51)</f>
        <v>-0.21051889295877968</v>
      </c>
      <c r="C74">
        <f>C19+(14/0.017)*(C20*C50-C35*C51)</f>
        <v>-0.20167218186421054</v>
      </c>
      <c r="D74">
        <f>D19+(14/0.017)*(D20*D50-D35*D51)</f>
        <v>-0.19949131217179594</v>
      </c>
      <c r="E74">
        <f>E19+(14/0.017)*(E20*E50-E35*E51)</f>
        <v>-0.19229803543267593</v>
      </c>
      <c r="F74">
        <f>F19+(14/0.017)*(F20*F50-F35*F51)</f>
        <v>-0.1553583342850858</v>
      </c>
    </row>
    <row r="75" spans="1:6" ht="12.75">
      <c r="A75" t="s">
        <v>79</v>
      </c>
      <c r="B75" s="49">
        <f>B20</f>
        <v>0.00159801</v>
      </c>
      <c r="C75" s="49">
        <f>C20</f>
        <v>0.002065869</v>
      </c>
      <c r="D75" s="49">
        <f>D20</f>
        <v>0.002330981</v>
      </c>
      <c r="E75" s="49">
        <f>E20</f>
        <v>0.005371256</v>
      </c>
      <c r="F75" s="49">
        <f>F20</f>
        <v>-0.005406265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112.2792945896279</v>
      </c>
      <c r="C82">
        <f>C22+(2/0.017)*(C8*C51+C23*C50)</f>
        <v>40.78221202739096</v>
      </c>
      <c r="D82">
        <f>D22+(2/0.017)*(D8*D51+D23*D50)</f>
        <v>-15.102738180920753</v>
      </c>
      <c r="E82">
        <f>E22+(2/0.017)*(E8*E51+E23*E50)</f>
        <v>-60.57779282124325</v>
      </c>
      <c r="F82">
        <f>F22+(2/0.017)*(F8*F51+F23*F50)</f>
        <v>-57.97896552744474</v>
      </c>
    </row>
    <row r="83" spans="1:6" ht="12.75">
      <c r="A83" t="s">
        <v>82</v>
      </c>
      <c r="B83">
        <f>B23+(3/0.017)*(B9*B51+B24*B50)</f>
        <v>-1.1548300702723628</v>
      </c>
      <c r="C83">
        <f>C23+(3/0.017)*(C9*C51+C24*C50)</f>
        <v>-0.12475206354428067</v>
      </c>
      <c r="D83">
        <f>D23+(3/0.017)*(D9*D51+D24*D50)</f>
        <v>-0.6268961682729249</v>
      </c>
      <c r="E83">
        <f>E23+(3/0.017)*(E9*E51+E24*E50)</f>
        <v>-0.14191405295277076</v>
      </c>
      <c r="F83">
        <f>F23+(3/0.017)*(F9*F51+F24*F50)</f>
        <v>2.8016322786240107</v>
      </c>
    </row>
    <row r="84" spans="1:6" ht="12.75">
      <c r="A84" t="s">
        <v>83</v>
      </c>
      <c r="B84">
        <f>B24+(4/0.017)*(B10*B51+B25*B50)</f>
        <v>-1.723336181202952</v>
      </c>
      <c r="C84">
        <f>C24+(4/0.017)*(C10*C51+C25*C50)</f>
        <v>-4.574927945300059</v>
      </c>
      <c r="D84">
        <f>D24+(4/0.017)*(D10*D51+D25*D50)</f>
        <v>4.509696616072182</v>
      </c>
      <c r="E84">
        <f>E24+(4/0.017)*(E10*E51+E25*E50)</f>
        <v>1.5695064013050228</v>
      </c>
      <c r="F84">
        <f>F24+(4/0.017)*(F10*F51+F25*F50)</f>
        <v>-3.7609930127576088</v>
      </c>
    </row>
    <row r="85" spans="1:6" ht="12.75">
      <c r="A85" t="s">
        <v>84</v>
      </c>
      <c r="B85">
        <f>B25+(5/0.017)*(B11*B51+B26*B50)</f>
        <v>0.057511165988720886</v>
      </c>
      <c r="C85">
        <f>C25+(5/0.017)*(C11*C51+C26*C50)</f>
        <v>0.2787012082626541</v>
      </c>
      <c r="D85">
        <f>D25+(5/0.017)*(D11*D51+D26*D50)</f>
        <v>-0.16146401371997293</v>
      </c>
      <c r="E85">
        <f>E25+(5/0.017)*(E11*E51+E26*E50)</f>
        <v>0.6911035626414521</v>
      </c>
      <c r="F85">
        <f>F25+(5/0.017)*(F11*F51+F26*F50)</f>
        <v>-1.5001488577384574</v>
      </c>
    </row>
    <row r="86" spans="1:6" ht="12.75">
      <c r="A86" t="s">
        <v>85</v>
      </c>
      <c r="B86">
        <f>B26+(6/0.017)*(B12*B51+B27*B50)</f>
        <v>0.3958311086181367</v>
      </c>
      <c r="C86">
        <f>C26+(6/0.017)*(C12*C51+C27*C50)</f>
        <v>0.07520607963346573</v>
      </c>
      <c r="D86">
        <f>D26+(6/0.017)*(D12*D51+D27*D50)</f>
        <v>0.16044097575530689</v>
      </c>
      <c r="E86">
        <f>E26+(6/0.017)*(E12*E51+E27*E50)</f>
        <v>-0.22797050590269463</v>
      </c>
      <c r="F86">
        <f>F26+(6/0.017)*(F12*F51+F27*F50)</f>
        <v>1.3400297299172315</v>
      </c>
    </row>
    <row r="87" spans="1:6" ht="12.75">
      <c r="A87" t="s">
        <v>86</v>
      </c>
      <c r="B87">
        <f>B27+(7/0.017)*(B13*B51+B28*B50)</f>
        <v>-0.08273205717208065</v>
      </c>
      <c r="C87">
        <f>C27+(7/0.017)*(C13*C51+C28*C50)</f>
        <v>-0.027533111112873473</v>
      </c>
      <c r="D87">
        <f>D27+(7/0.017)*(D13*D51+D28*D50)</f>
        <v>0.139486529170488</v>
      </c>
      <c r="E87">
        <f>E27+(7/0.017)*(E13*E51+E28*E50)</f>
        <v>0.06568975003292903</v>
      </c>
      <c r="F87">
        <f>F27+(7/0.017)*(F13*F51+F28*F50)</f>
        <v>0.015630427615482445</v>
      </c>
    </row>
    <row r="88" spans="1:6" ht="12.75">
      <c r="A88" t="s">
        <v>87</v>
      </c>
      <c r="B88">
        <f>B28+(8/0.017)*(B14*B51+B29*B50)</f>
        <v>-0.22822435997876042</v>
      </c>
      <c r="C88">
        <f>C28+(8/0.017)*(C14*C51+C29*C50)</f>
        <v>-0.5308186390045103</v>
      </c>
      <c r="D88">
        <f>D28+(8/0.017)*(D14*D51+D29*D50)</f>
        <v>0.41368854177203895</v>
      </c>
      <c r="E88">
        <f>E28+(8/0.017)*(E14*E51+E29*E50)</f>
        <v>0.11922558714915883</v>
      </c>
      <c r="F88">
        <f>F28+(8/0.017)*(F14*F51+F29*F50)</f>
        <v>-0.5177656934193197</v>
      </c>
    </row>
    <row r="89" spans="1:6" ht="12.75">
      <c r="A89" t="s">
        <v>88</v>
      </c>
      <c r="B89">
        <f>B29+(9/0.017)*(B15*B51+B30*B50)</f>
        <v>0.03971669155323271</v>
      </c>
      <c r="C89">
        <f>C29+(9/0.017)*(C15*C51+C30*C50)</f>
        <v>0.13089095756623048</v>
      </c>
      <c r="D89">
        <f>D29+(9/0.017)*(D15*D51+D30*D50)</f>
        <v>0.09699940642657674</v>
      </c>
      <c r="E89">
        <f>E29+(9/0.017)*(E15*E51+E30*E50)</f>
        <v>0.08863609927938866</v>
      </c>
      <c r="F89">
        <f>F29+(9/0.017)*(F15*F51+F30*F50)</f>
        <v>-0.12685440925123934</v>
      </c>
    </row>
    <row r="90" spans="1:6" ht="12.75">
      <c r="A90" t="s">
        <v>89</v>
      </c>
      <c r="B90">
        <f>B30+(10/0.017)*(B16*B51+B31*B50)</f>
        <v>0.10168564157220777</v>
      </c>
      <c r="C90">
        <f>C30+(10/0.017)*(C16*C51+C31*C50)</f>
        <v>0.04549469285861898</v>
      </c>
      <c r="D90">
        <f>D30+(10/0.017)*(D16*D51+D31*D50)</f>
        <v>0.005040799344519269</v>
      </c>
      <c r="E90">
        <f>E30+(10/0.017)*(E16*E51+E31*E50)</f>
        <v>-0.04998536736135329</v>
      </c>
      <c r="F90">
        <f>F30+(10/0.017)*(F16*F51+F31*F50)</f>
        <v>0.200765281240782</v>
      </c>
    </row>
    <row r="91" spans="1:6" ht="12.75">
      <c r="A91" t="s">
        <v>90</v>
      </c>
      <c r="B91">
        <f>B31+(11/0.017)*(B17*B51+B32*B50)</f>
        <v>-0.017039460295077122</v>
      </c>
      <c r="C91">
        <f>C31+(11/0.017)*(C17*C51+C32*C50)</f>
        <v>0.014746747068016638</v>
      </c>
      <c r="D91">
        <f>D31+(11/0.017)*(D17*D51+D32*D50)</f>
        <v>0.024974296634445527</v>
      </c>
      <c r="E91">
        <f>E31+(11/0.017)*(E17*E51+E32*E50)</f>
        <v>0.012957408198158634</v>
      </c>
      <c r="F91">
        <f>F31+(11/0.017)*(F17*F51+F32*F50)</f>
        <v>-0.041944698572523365</v>
      </c>
    </row>
    <row r="92" spans="1:6" ht="12.75">
      <c r="A92" t="s">
        <v>91</v>
      </c>
      <c r="B92">
        <f>B32+(12/0.017)*(B18*B51+B33*B50)</f>
        <v>0.0017072473959744289</v>
      </c>
      <c r="C92">
        <f>C32+(12/0.017)*(C18*C51+C33*C50)</f>
        <v>-0.029767261402971333</v>
      </c>
      <c r="D92">
        <f>D32+(12/0.017)*(D18*D51+D33*D50)</f>
        <v>0.030865881865974117</v>
      </c>
      <c r="E92">
        <f>E32+(12/0.017)*(E18*E51+E33*E50)</f>
        <v>0.014566209042020526</v>
      </c>
      <c r="F92">
        <f>F32+(12/0.017)*(F18*F51+F33*F50)</f>
        <v>-0.03975068619040916</v>
      </c>
    </row>
    <row r="93" spans="1:6" ht="12.75">
      <c r="A93" t="s">
        <v>92</v>
      </c>
      <c r="B93">
        <f>B33+(13/0.017)*(B19*B51+B34*B50)</f>
        <v>0.08031720120645174</v>
      </c>
      <c r="C93">
        <f>C33+(13/0.017)*(C19*C51+C34*C50)</f>
        <v>0.08284882304303441</v>
      </c>
      <c r="D93">
        <f>D33+(13/0.017)*(D19*D51+D34*D50)</f>
        <v>0.08675734348520588</v>
      </c>
      <c r="E93">
        <f>E33+(13/0.017)*(E19*E51+E34*E50)</f>
        <v>0.07216142957188672</v>
      </c>
      <c r="F93">
        <f>F33+(13/0.017)*(F19*F51+F34*F50)</f>
        <v>0.06192768901284646</v>
      </c>
    </row>
    <row r="94" spans="1:6" ht="12.75">
      <c r="A94" t="s">
        <v>93</v>
      </c>
      <c r="B94">
        <f>B34+(14/0.017)*(B20*B51+B35*B50)</f>
        <v>-0.013508120205891897</v>
      </c>
      <c r="C94">
        <f>C34+(14/0.017)*(C20*C51+C35*C50)</f>
        <v>-0.006343728151301131</v>
      </c>
      <c r="D94">
        <f>D34+(14/0.017)*(D20*D51+D35*D50)</f>
        <v>0.007573658779641557</v>
      </c>
      <c r="E94">
        <f>E34+(14/0.017)*(E20*E51+E35*E50)</f>
        <v>-0.00011177929473665284</v>
      </c>
      <c r="F94">
        <f>F34+(14/0.017)*(F20*F51+F35*F50)</f>
        <v>-0.01814685526021397</v>
      </c>
    </row>
    <row r="95" spans="1:6" ht="12.75">
      <c r="A95" t="s">
        <v>94</v>
      </c>
      <c r="B95" s="49">
        <f>B35</f>
        <v>0.000672409</v>
      </c>
      <c r="C95" s="49">
        <f>C35</f>
        <v>0.0003822155</v>
      </c>
      <c r="D95" s="49">
        <f>D35</f>
        <v>-0.001227117</v>
      </c>
      <c r="E95" s="49">
        <f>E35</f>
        <v>-0.004065634</v>
      </c>
      <c r="F95" s="49">
        <f>F35</f>
        <v>-0.0058316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-2.2408960728869323</v>
      </c>
      <c r="C103">
        <f>C63*10000/C62</f>
        <v>0.15983419260136875</v>
      </c>
      <c r="D103">
        <f>D63*10000/D62</f>
        <v>2.0894708329733294</v>
      </c>
      <c r="E103">
        <f>E63*10000/E62</f>
        <v>4.111679470580886</v>
      </c>
      <c r="F103">
        <f>F63*10000/F62</f>
        <v>1.0524801542294353</v>
      </c>
      <c r="G103">
        <f>AVERAGE(C103:E103)</f>
        <v>2.1203281653851946</v>
      </c>
      <c r="H103">
        <f>STDEV(C103:E103)</f>
        <v>1.9761033390222622</v>
      </c>
      <c r="I103">
        <f>(B103*B4+C103*C4+D103*D4+E103*E4+F103*F4)/SUM(B4:F4)</f>
        <v>1.3463262809663623</v>
      </c>
      <c r="K103">
        <f>(LN(H103)+LN(H123))/2-LN(K114*K115^3)</f>
        <v>-4.165465307797819</v>
      </c>
    </row>
    <row r="104" spans="1:11" ht="12.75">
      <c r="A104" t="s">
        <v>68</v>
      </c>
      <c r="B104">
        <f>B64*10000/B62</f>
        <v>-0.18277296174599658</v>
      </c>
      <c r="C104">
        <f>C64*10000/C62</f>
        <v>0.4137086653244024</v>
      </c>
      <c r="D104">
        <f>D64*10000/D62</f>
        <v>0.2545528257557271</v>
      </c>
      <c r="E104">
        <f>E64*10000/E62</f>
        <v>0.39813615932349133</v>
      </c>
      <c r="F104">
        <f>F64*10000/F62</f>
        <v>0.0449497075885436</v>
      </c>
      <c r="G104">
        <f>AVERAGE(C104:E104)</f>
        <v>0.3554658834678736</v>
      </c>
      <c r="H104">
        <f>STDEV(C104:E104)</f>
        <v>0.08773944180582854</v>
      </c>
      <c r="I104">
        <f>(B104*B4+C104*C4+D104*D4+E104*E4+F104*F4)/SUM(B4:F4)</f>
        <v>0.2361033808460241</v>
      </c>
      <c r="K104">
        <f>(LN(H104)+LN(H124))/2-LN(K114*K115^4)</f>
        <v>-3.737053600327352</v>
      </c>
    </row>
    <row r="105" spans="1:11" ht="12.75">
      <c r="A105" t="s">
        <v>69</v>
      </c>
      <c r="B105">
        <f>B65*10000/B62</f>
        <v>-1.0719484701343678</v>
      </c>
      <c r="C105">
        <f>C65*10000/C62</f>
        <v>-0.5655901143280168</v>
      </c>
      <c r="D105">
        <f>D65*10000/D62</f>
        <v>-0.8453550573712468</v>
      </c>
      <c r="E105">
        <f>E65*10000/E62</f>
        <v>-1.7617892247936777</v>
      </c>
      <c r="F105">
        <f>F65*10000/F62</f>
        <v>-1.9717005931182106</v>
      </c>
      <c r="G105">
        <f>AVERAGE(C105:E105)</f>
        <v>-1.0575781321643138</v>
      </c>
      <c r="H105">
        <f>STDEV(C105:E105)</f>
        <v>0.6257012490603462</v>
      </c>
      <c r="I105">
        <f>(B105*B4+C105*C4+D105*D4+E105*E4+F105*F4)/SUM(B4:F4)</f>
        <v>-1.1816785105586443</v>
      </c>
      <c r="K105">
        <f>(LN(H105)+LN(H125))/2-LN(K114*K115^5)</f>
        <v>-3.3566041310641963</v>
      </c>
    </row>
    <row r="106" spans="1:11" ht="12.75">
      <c r="A106" t="s">
        <v>70</v>
      </c>
      <c r="B106">
        <f>B66*10000/B62</f>
        <v>2.58750271211727</v>
      </c>
      <c r="C106">
        <f>C66*10000/C62</f>
        <v>1.626898766264028</v>
      </c>
      <c r="D106">
        <f>D66*10000/D62</f>
        <v>1.4542841646738687</v>
      </c>
      <c r="E106">
        <f>E66*10000/E62</f>
        <v>0.7682713987655446</v>
      </c>
      <c r="F106">
        <f>F66*10000/F62</f>
        <v>13.298986286476508</v>
      </c>
      <c r="G106">
        <f>AVERAGE(C106:E106)</f>
        <v>1.2831514432344804</v>
      </c>
      <c r="H106">
        <f>STDEV(C106:E106)</f>
        <v>0.4541751262616463</v>
      </c>
      <c r="I106">
        <f>(B106*B4+C106*C4+D106*D4+E106*E4+F106*F4)/SUM(B4:F4)</f>
        <v>3.0755465073068633</v>
      </c>
      <c r="K106">
        <f>(LN(H106)+LN(H126))/2-LN(K114*K115^6)</f>
        <v>-3.293718285632817</v>
      </c>
    </row>
    <row r="107" spans="1:11" ht="12.75">
      <c r="A107" t="s">
        <v>71</v>
      </c>
      <c r="B107">
        <f>B67*10000/B62</f>
        <v>-0.10413021519372138</v>
      </c>
      <c r="C107">
        <f>C67*10000/C62</f>
        <v>-0.22593830935811454</v>
      </c>
      <c r="D107">
        <f>D67*10000/D62</f>
        <v>0.2264675820092706</v>
      </c>
      <c r="E107">
        <f>E67*10000/E62</f>
        <v>-0.20976130278152227</v>
      </c>
      <c r="F107">
        <f>F67*10000/F62</f>
        <v>0.13519988252003742</v>
      </c>
      <c r="G107">
        <f>AVERAGE(C107:E107)</f>
        <v>-0.0697440100434554</v>
      </c>
      <c r="H107">
        <f>STDEV(C107:E107)</f>
        <v>0.25665425056922925</v>
      </c>
      <c r="I107">
        <f>(B107*B4+C107*C4+D107*D4+E107*E4+F107*F4)/SUM(B4:F4)</f>
        <v>-0.0474106773276913</v>
      </c>
      <c r="K107">
        <f>(LN(H107)+LN(H127))/2-LN(K114*K115^7)</f>
        <v>-3.4335823937016405</v>
      </c>
    </row>
    <row r="108" spans="1:9" ht="12.75">
      <c r="A108" t="s">
        <v>72</v>
      </c>
      <c r="B108">
        <f>B68*10000/B62</f>
        <v>0.022173216047722336</v>
      </c>
      <c r="C108">
        <f>C68*10000/C62</f>
        <v>0.11476950009177964</v>
      </c>
      <c r="D108">
        <f>D68*10000/D62</f>
        <v>0.00495594447861</v>
      </c>
      <c r="E108">
        <f>E68*10000/E62</f>
        <v>0.03714603007398276</v>
      </c>
      <c r="F108">
        <f>F68*10000/F62</f>
        <v>0.04393912274160395</v>
      </c>
      <c r="G108">
        <f>AVERAGE(C108:E108)</f>
        <v>0.05229049154812413</v>
      </c>
      <c r="H108">
        <f>STDEV(C108:E108)</f>
        <v>0.056451486110712705</v>
      </c>
      <c r="I108">
        <f>(B108*B4+C108*C4+D108*D4+E108*E4+F108*F4)/SUM(B4:F4)</f>
        <v>0.046821110988131596</v>
      </c>
    </row>
    <row r="109" spans="1:9" ht="12.75">
      <c r="A109" t="s">
        <v>73</v>
      </c>
      <c r="B109">
        <f>B69*10000/B62</f>
        <v>-0.07094956807252488</v>
      </c>
      <c r="C109">
        <f>C69*10000/C62</f>
        <v>-0.06220844885998517</v>
      </c>
      <c r="D109">
        <f>D69*10000/D62</f>
        <v>0.011484252107195022</v>
      </c>
      <c r="E109">
        <f>E69*10000/E62</f>
        <v>0.02134939903128933</v>
      </c>
      <c r="F109">
        <f>F69*10000/F62</f>
        <v>-0.031006986453564544</v>
      </c>
      <c r="G109">
        <f>AVERAGE(C109:E109)</f>
        <v>-0.009791599240500272</v>
      </c>
      <c r="H109">
        <f>STDEV(C109:E109)</f>
        <v>0.04566152509479137</v>
      </c>
      <c r="I109">
        <f>(B109*B4+C109*C4+D109*D4+E109*E4+F109*F4)/SUM(B4:F4)</f>
        <v>-0.02148116013222765</v>
      </c>
    </row>
    <row r="110" spans="1:11" ht="12.75">
      <c r="A110" t="s">
        <v>74</v>
      </c>
      <c r="B110">
        <f>B70*10000/B62</f>
        <v>-0.3693192100300081</v>
      </c>
      <c r="C110">
        <f>C70*10000/C62</f>
        <v>-0.15035217273311977</v>
      </c>
      <c r="D110">
        <f>D70*10000/D62</f>
        <v>-0.1415059498602877</v>
      </c>
      <c r="E110">
        <f>E70*10000/E62</f>
        <v>-0.2097353050563514</v>
      </c>
      <c r="F110">
        <f>F70*10000/F62</f>
        <v>-0.3897405832148028</v>
      </c>
      <c r="G110">
        <f>AVERAGE(C110:E110)</f>
        <v>-0.1671978092165863</v>
      </c>
      <c r="H110">
        <f>STDEV(C110:E110)</f>
        <v>0.0371031377246921</v>
      </c>
      <c r="I110">
        <f>(B110*B4+C110*C4+D110*D4+E110*E4+F110*F4)/SUM(B4:F4)</f>
        <v>-0.22616695758018604</v>
      </c>
      <c r="K110">
        <f>EXP(AVERAGE(K103:K107))</f>
        <v>0.027398014171569156</v>
      </c>
    </row>
    <row r="111" spans="1:9" ht="12.75">
      <c r="A111" t="s">
        <v>75</v>
      </c>
      <c r="B111">
        <f>B71*10000/B62</f>
        <v>0.0037115606449912198</v>
      </c>
      <c r="C111">
        <f>C71*10000/C62</f>
        <v>-0.016413468216894316</v>
      </c>
      <c r="D111">
        <f>D71*10000/D62</f>
        <v>-0.013448657139687754</v>
      </c>
      <c r="E111">
        <f>E71*10000/E62</f>
        <v>-0.052418133641799446</v>
      </c>
      <c r="F111">
        <f>F71*10000/F62</f>
        <v>-0.0023497958074779413</v>
      </c>
      <c r="G111">
        <f>AVERAGE(C111:E111)</f>
        <v>-0.027426752999460503</v>
      </c>
      <c r="H111">
        <f>STDEV(C111:E111)</f>
        <v>0.021693878306761723</v>
      </c>
      <c r="I111">
        <f>(B111*B4+C111*C4+D111*D4+E111*E4+F111*F4)/SUM(B4:F4)</f>
        <v>-0.019573171869737758</v>
      </c>
    </row>
    <row r="112" spans="1:9" ht="12.75">
      <c r="A112" t="s">
        <v>76</v>
      </c>
      <c r="B112">
        <f>B72*10000/B62</f>
        <v>-0.038324429313290526</v>
      </c>
      <c r="C112">
        <f>C72*10000/C62</f>
        <v>-0.012959166405370173</v>
      </c>
      <c r="D112">
        <f>D72*10000/D62</f>
        <v>-0.0202860062974426</v>
      </c>
      <c r="E112">
        <f>E72*10000/E62</f>
        <v>-0.016815945349506138</v>
      </c>
      <c r="F112">
        <f>F72*10000/F62</f>
        <v>-0.016283237170607236</v>
      </c>
      <c r="G112">
        <f>AVERAGE(C112:E112)</f>
        <v>-0.01668703935077297</v>
      </c>
      <c r="H112">
        <f>STDEV(C112:E112)</f>
        <v>0.0036651204984827</v>
      </c>
      <c r="I112">
        <f>(B112*B4+C112*C4+D112*D4+E112*E4+F112*F4)/SUM(B4:F4)</f>
        <v>-0.019765749039403747</v>
      </c>
    </row>
    <row r="113" spans="1:9" ht="12.75">
      <c r="A113" t="s">
        <v>77</v>
      </c>
      <c r="B113">
        <f>B73*10000/B62</f>
        <v>0.019856264112035914</v>
      </c>
      <c r="C113">
        <f>C73*10000/C62</f>
        <v>0.02420933201573693</v>
      </c>
      <c r="D113">
        <f>D73*10000/D62</f>
        <v>0.028894978480192804</v>
      </c>
      <c r="E113">
        <f>E73*10000/E62</f>
        <v>0.03911539412868431</v>
      </c>
      <c r="F113">
        <f>F73*10000/F62</f>
        <v>-0.0018315398375387906</v>
      </c>
      <c r="G113">
        <f>AVERAGE(C113:E113)</f>
        <v>0.030739901541538012</v>
      </c>
      <c r="H113">
        <f>STDEV(C113:E113)</f>
        <v>0.007622366939178015</v>
      </c>
      <c r="I113">
        <f>(B113*B4+C113*C4+D113*D4+E113*E4+F113*F4)/SUM(B4:F4)</f>
        <v>0.02481744861811256</v>
      </c>
    </row>
    <row r="114" spans="1:11" ht="12.75">
      <c r="A114" t="s">
        <v>78</v>
      </c>
      <c r="B114">
        <f>B74*10000/B62</f>
        <v>-0.21051817636179862</v>
      </c>
      <c r="C114">
        <f>C74*10000/C62</f>
        <v>-0.20167215515887213</v>
      </c>
      <c r="D114">
        <f>D74*10000/D62</f>
        <v>-0.19949139689385953</v>
      </c>
      <c r="E114">
        <f>E74*10000/E62</f>
        <v>-0.19229727093551144</v>
      </c>
      <c r="F114">
        <f>F74*10000/F62</f>
        <v>-0.155358371877575</v>
      </c>
      <c r="G114">
        <f>AVERAGE(C114:E114)</f>
        <v>-0.19782027432941438</v>
      </c>
      <c r="H114">
        <f>STDEV(C114:E114)</f>
        <v>0.004905772265342825</v>
      </c>
      <c r="I114">
        <f>(B114*B4+C114*C4+D114*D4+E114*E4+F114*F4)/SUM(B4:F4)</f>
        <v>-0.19399202854653494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0.0015980045604447868</v>
      </c>
      <c r="C115">
        <f>C75*10000/C62</f>
        <v>0.0020658687264385684</v>
      </c>
      <c r="D115">
        <f>D75*10000/D62</f>
        <v>0.0023309819899454687</v>
      </c>
      <c r="E115">
        <f>E75*10000/E62</f>
        <v>0.005371234646115794</v>
      </c>
      <c r="F115">
        <f>F75*10000/F62</f>
        <v>-0.005406266308169012</v>
      </c>
      <c r="G115">
        <f>AVERAGE(C115:E115)</f>
        <v>0.0032560284541666104</v>
      </c>
      <c r="H115">
        <f>STDEV(C115:E115)</f>
        <v>0.0018366121491667589</v>
      </c>
      <c r="I115">
        <f>(B115*B4+C115*C4+D115*D4+E115*E4+F115*F4)/SUM(B4:F4)</f>
        <v>0.0018600587356760053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112.27891239588554</v>
      </c>
      <c r="C122">
        <f>C82*10000/C62</f>
        <v>40.782206627029026</v>
      </c>
      <c r="D122">
        <f>D82*10000/D62</f>
        <v>-15.102744594910066</v>
      </c>
      <c r="E122">
        <f>E82*10000/E62</f>
        <v>-60.57755198908531</v>
      </c>
      <c r="F122">
        <f>F82*10000/F62</f>
        <v>-57.97897955677664</v>
      </c>
      <c r="G122">
        <f>AVERAGE(C122:E122)</f>
        <v>-11.632696652322116</v>
      </c>
      <c r="H122">
        <f>STDEV(C122:E122)</f>
        <v>50.768898857687816</v>
      </c>
      <c r="I122">
        <f>(B122*B4+C122*C4+D122*D4+E122*E4+F122*F4)/SUM(B4:F4)</f>
        <v>0.12490247136944316</v>
      </c>
    </row>
    <row r="123" spans="1:9" ht="12.75">
      <c r="A123" t="s">
        <v>82</v>
      </c>
      <c r="B123">
        <f>B83*10000/B62</f>
        <v>-1.1548261392819879</v>
      </c>
      <c r="C123">
        <f>C83*10000/C62</f>
        <v>-0.12475204702466926</v>
      </c>
      <c r="D123">
        <f>D83*10000/D62</f>
        <v>-0.6268964345097673</v>
      </c>
      <c r="E123">
        <f>E83*10000/E62</f>
        <v>-0.14191348876140586</v>
      </c>
      <c r="F123">
        <f>F83*10000/F62</f>
        <v>2.8016329565427824</v>
      </c>
      <c r="G123">
        <f>AVERAGE(C123:E123)</f>
        <v>-0.29785399009861413</v>
      </c>
      <c r="H123">
        <f>STDEV(C123:E123)</f>
        <v>0.2850882783256284</v>
      </c>
      <c r="I123">
        <f>(B123*B4+C123*C4+D123*D4+E123*E4+F123*F4)/SUM(B4:F4)</f>
        <v>-0.008264231570893522</v>
      </c>
    </row>
    <row r="124" spans="1:9" ht="12.75">
      <c r="A124" t="s">
        <v>83</v>
      </c>
      <c r="B124">
        <f>B84*10000/B62</f>
        <v>-1.7233303150429724</v>
      </c>
      <c r="C124">
        <f>C84*10000/C62</f>
        <v>-4.574927339490185</v>
      </c>
      <c r="D124">
        <f>D84*10000/D62</f>
        <v>4.509698531297458</v>
      </c>
      <c r="E124">
        <f>E84*10000/E62</f>
        <v>1.5695001615990856</v>
      </c>
      <c r="F124">
        <f>F84*10000/F62</f>
        <v>-3.7609939228155715</v>
      </c>
      <c r="G124">
        <f>AVERAGE(C124:E124)</f>
        <v>0.5014237844687861</v>
      </c>
      <c r="H124">
        <f>STDEV(C124:E124)</f>
        <v>4.635536340444747</v>
      </c>
      <c r="I124">
        <f>(B124*B4+C124*C4+D124*D4+E124*E4+F124*F4)/SUM(B4:F4)</f>
        <v>-0.39006328218442526</v>
      </c>
    </row>
    <row r="125" spans="1:9" ht="12.75">
      <c r="A125" t="s">
        <v>84</v>
      </c>
      <c r="B125">
        <f>B85*10000/B62</f>
        <v>0.057510970223260856</v>
      </c>
      <c r="C125">
        <f>C85*10000/C62</f>
        <v>0.2787011713571671</v>
      </c>
      <c r="D125">
        <f>D85*10000/D62</f>
        <v>-0.1614640822922044</v>
      </c>
      <c r="E125">
        <f>E85*10000/E62</f>
        <v>0.6911008151005695</v>
      </c>
      <c r="F125">
        <f>F85*10000/F62</f>
        <v>-1.5001492207336582</v>
      </c>
      <c r="G125">
        <f>AVERAGE(C125:E125)</f>
        <v>0.2694459680551774</v>
      </c>
      <c r="H125">
        <f>STDEV(C125:E125)</f>
        <v>0.426357795938703</v>
      </c>
      <c r="I125">
        <f>(B125*B4+C125*C4+D125*D4+E125*E4+F125*F4)/SUM(B4:F4)</f>
        <v>0.0026556005748901985</v>
      </c>
    </row>
    <row r="126" spans="1:9" ht="12.75">
      <c r="A126" t="s">
        <v>85</v>
      </c>
      <c r="B126">
        <f>B86*10000/B62</f>
        <v>0.3958297612265869</v>
      </c>
      <c r="C126">
        <f>C86*10000/C62</f>
        <v>0.07520606967471094</v>
      </c>
      <c r="D126">
        <f>D86*10000/D62</f>
        <v>0.16044104389306388</v>
      </c>
      <c r="E126">
        <f>E86*10000/E62</f>
        <v>-0.2279695995865955</v>
      </c>
      <c r="F126">
        <f>F86*10000/F62</f>
        <v>1.3400300541679604</v>
      </c>
      <c r="G126">
        <f>AVERAGE(C126:E126)</f>
        <v>0.0025591713270597762</v>
      </c>
      <c r="H126">
        <f>STDEV(C126:E126)</f>
        <v>0.20414182783477086</v>
      </c>
      <c r="I126">
        <f>(B126*B4+C126*C4+D126*D4+E126*E4+F126*F4)/SUM(B4:F4)</f>
        <v>0.23797336765502944</v>
      </c>
    </row>
    <row r="127" spans="1:9" ht="12.75">
      <c r="A127" t="s">
        <v>86</v>
      </c>
      <c r="B127">
        <f>B87*10000/B62</f>
        <v>-0.08273177555582488</v>
      </c>
      <c r="C127">
        <f>C87*10000/C62</f>
        <v>-0.027533107466951447</v>
      </c>
      <c r="D127">
        <f>D87*10000/D62</f>
        <v>0.13948658840909076</v>
      </c>
      <c r="E127">
        <f>E87*10000/E62</f>
        <v>0.06568948887775121</v>
      </c>
      <c r="F127">
        <f>F87*10000/F62</f>
        <v>0.015630431397620586</v>
      </c>
      <c r="G127">
        <f>AVERAGE(C127:E127)</f>
        <v>0.05921432327329684</v>
      </c>
      <c r="H127">
        <f>STDEV(C127:E127)</f>
        <v>0.08369791233857174</v>
      </c>
      <c r="I127">
        <f>(B127*B4+C127*C4+D127*D4+E127*E4+F127*F4)/SUM(B4:F4)</f>
        <v>0.03283406273420219</v>
      </c>
    </row>
    <row r="128" spans="1:9" ht="12.75">
      <c r="A128" t="s">
        <v>87</v>
      </c>
      <c r="B128">
        <f>B88*10000/B62</f>
        <v>-0.22822358311315435</v>
      </c>
      <c r="C128">
        <f>C88*10000/C62</f>
        <v>-0.5308185687137481</v>
      </c>
      <c r="D128">
        <f>D88*10000/D62</f>
        <v>0.4136887174616294</v>
      </c>
      <c r="E128">
        <f>E88*10000/E62</f>
        <v>0.11922511315771579</v>
      </c>
      <c r="F128">
        <f>F88*10000/F62</f>
        <v>-0.5177658187045276</v>
      </c>
      <c r="G128">
        <f>AVERAGE(C128:E128)</f>
        <v>0.0006984206351990235</v>
      </c>
      <c r="H128">
        <f>STDEV(C128:E128)</f>
        <v>0.48328039070485734</v>
      </c>
      <c r="I128">
        <f>(B128*B4+C128*C4+D128*D4+E128*E4+F128*F4)/SUM(B4:F4)</f>
        <v>-0.1016926654084196</v>
      </c>
    </row>
    <row r="129" spans="1:9" ht="12.75">
      <c r="A129" t="s">
        <v>88</v>
      </c>
      <c r="B129">
        <f>B89*10000/B62</f>
        <v>0.03971655635937498</v>
      </c>
      <c r="C129">
        <f>C89*10000/C62</f>
        <v>0.13089094023370954</v>
      </c>
      <c r="D129">
        <f>D89*10000/D62</f>
        <v>0.09699944762130241</v>
      </c>
      <c r="E129">
        <f>E89*10000/E62</f>
        <v>0.08863574689905146</v>
      </c>
      <c r="F129">
        <f>F89*10000/F62</f>
        <v>-0.12685443994655432</v>
      </c>
      <c r="G129">
        <f>AVERAGE(C129:E129)</f>
        <v>0.10550871158468782</v>
      </c>
      <c r="H129">
        <f>STDEV(C129:E129)</f>
        <v>0.022375902682043</v>
      </c>
      <c r="I129">
        <f>(B129*B4+C129*C4+D129*D4+E129*E4+F129*F4)/SUM(B4:F4)</f>
        <v>0.0649736470622789</v>
      </c>
    </row>
    <row r="130" spans="1:9" ht="12.75">
      <c r="A130" t="s">
        <v>89</v>
      </c>
      <c r="B130">
        <f>B90*10000/B62</f>
        <v>0.10168529543879075</v>
      </c>
      <c r="C130">
        <f>C90*10000/C62</f>
        <v>0.04549468683423248</v>
      </c>
      <c r="D130">
        <f>D90*10000/D62</f>
        <v>0.005040801485298825</v>
      </c>
      <c r="E130">
        <f>E90*10000/E62</f>
        <v>-0.04998516864028198</v>
      </c>
      <c r="F130">
        <f>F90*10000/F62</f>
        <v>0.2007653298205167</v>
      </c>
      <c r="G130">
        <f>AVERAGE(C130:E130)</f>
        <v>0.0001834398930831103</v>
      </c>
      <c r="H130">
        <f>STDEV(C130:E130)</f>
        <v>0.047924901372738284</v>
      </c>
      <c r="I130">
        <f>(B130*B4+C130*C4+D130*D4+E130*E4+F130*F4)/SUM(B4:F4)</f>
        <v>0.041648376229438844</v>
      </c>
    </row>
    <row r="131" spans="1:9" ht="12.75">
      <c r="A131" t="s">
        <v>90</v>
      </c>
      <c r="B131">
        <f>B91*10000/B62</f>
        <v>-0.017039402293509497</v>
      </c>
      <c r="C131">
        <f>C91*10000/C62</f>
        <v>0.01474674511525911</v>
      </c>
      <c r="D131">
        <f>D91*10000/D62</f>
        <v>0.02497430724079186</v>
      </c>
      <c r="E131">
        <f>E91*10000/E62</f>
        <v>0.012957356684882359</v>
      </c>
      <c r="F131">
        <f>F91*10000/F62</f>
        <v>-0.04194470872199899</v>
      </c>
      <c r="G131">
        <f>AVERAGE(C131:E131)</f>
        <v>0.01755946968031111</v>
      </c>
      <c r="H131">
        <f>STDEV(C131:E131)</f>
        <v>0.006483466647938321</v>
      </c>
      <c r="I131">
        <f>(B131*B4+C131*C4+D131*D4+E131*E4+F131*F4)/SUM(B4:F4)</f>
        <v>0.0046076473036947806</v>
      </c>
    </row>
    <row r="132" spans="1:9" ht="12.75">
      <c r="A132" t="s">
        <v>91</v>
      </c>
      <c r="B132">
        <f>B92*10000/B62</f>
        <v>0.0017072415845799614</v>
      </c>
      <c r="C132">
        <f>C92*10000/C62</f>
        <v>-0.029767257461204143</v>
      </c>
      <c r="D132">
        <f>D92*10000/D62</f>
        <v>0.03086589497442068</v>
      </c>
      <c r="E132">
        <f>E92*10000/E62</f>
        <v>0.014566151132819921</v>
      </c>
      <c r="F132">
        <f>F92*10000/F62</f>
        <v>-0.0397506958089935</v>
      </c>
      <c r="G132">
        <f>AVERAGE(C132:E132)</f>
        <v>0.0052215962153454865</v>
      </c>
      <c r="H132">
        <f>STDEV(C132:E132)</f>
        <v>0.031378102611928284</v>
      </c>
      <c r="I132">
        <f>(B132*B4+C132*C4+D132*D4+E132*E4+F132*F4)/SUM(B4:F4)</f>
        <v>-0.0012922508267089483</v>
      </c>
    </row>
    <row r="133" spans="1:9" ht="12.75">
      <c r="A133" t="s">
        <v>92</v>
      </c>
      <c r="B133">
        <f>B93*10000/B62</f>
        <v>0.08031692781025863</v>
      </c>
      <c r="C133">
        <f>C93*10000/C62</f>
        <v>0.082848812072231</v>
      </c>
      <c r="D133">
        <f>D93*10000/D62</f>
        <v>0.08675738033022479</v>
      </c>
      <c r="E133">
        <f>E93*10000/E62</f>
        <v>0.0721611426879975</v>
      </c>
      <c r="F133">
        <f>F93*10000/F62</f>
        <v>0.061927703997661995</v>
      </c>
      <c r="G133">
        <f>AVERAGE(C133:E133)</f>
        <v>0.08058911169681776</v>
      </c>
      <c r="H133">
        <f>STDEV(C133:E133)</f>
        <v>0.007555939562164037</v>
      </c>
      <c r="I133">
        <f>(B133*B4+C133*C4+D133*D4+E133*E4+F133*F4)/SUM(B4:F4)</f>
        <v>0.07805848861069212</v>
      </c>
    </row>
    <row r="134" spans="1:9" ht="12.75">
      <c r="A134" t="s">
        <v>93</v>
      </c>
      <c r="B134">
        <f>B94*10000/B62</f>
        <v>-0.013508074224849419</v>
      </c>
      <c r="C134">
        <f>C94*10000/C62</f>
        <v>-0.00634372731126754</v>
      </c>
      <c r="D134">
        <f>D94*10000/D62</f>
        <v>0.007573661996102432</v>
      </c>
      <c r="E134">
        <f>E94*10000/E62</f>
        <v>-0.00011177885034857743</v>
      </c>
      <c r="F134">
        <f>F94*10000/F62</f>
        <v>-0.018146859651259117</v>
      </c>
      <c r="G134">
        <f>AVERAGE(C134:E134)</f>
        <v>0.00037271861149543823</v>
      </c>
      <c r="H134">
        <f>STDEV(C134:E134)</f>
        <v>0.006971333059474635</v>
      </c>
      <c r="I134">
        <f>(B134*B4+C134*C4+D134*D4+E134*E4+F134*F4)/SUM(B4:F4)</f>
        <v>-0.0041096142419836485</v>
      </c>
    </row>
    <row r="135" spans="1:9" ht="12.75">
      <c r="A135" t="s">
        <v>94</v>
      </c>
      <c r="B135">
        <f>B95*10000/B62</f>
        <v>0.0006724067111495664</v>
      </c>
      <c r="C135">
        <f>C95*10000/C62</f>
        <v>0.00038221544938719763</v>
      </c>
      <c r="D135">
        <f>D95*10000/D62</f>
        <v>-0.0012271175211449228</v>
      </c>
      <c r="E135">
        <f>E95*10000/E62</f>
        <v>-0.004065617836726892</v>
      </c>
      <c r="F135">
        <f>F95*10000/F62</f>
        <v>-0.0058316014110885075</v>
      </c>
      <c r="G135">
        <f>AVERAGE(C135:E135)</f>
        <v>-0.0016368399694948726</v>
      </c>
      <c r="H135">
        <f>STDEV(C135:E135)</f>
        <v>0.0022520456475785574</v>
      </c>
      <c r="I135">
        <f>(B135*B4+C135*C4+D135*D4+E135*E4+F135*F4)/SUM(B4:F4)</f>
        <v>-0.0018623206768033052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2005-10-26T13:08:58Z</cp:lastPrinted>
  <dcterms:created xsi:type="dcterms:W3CDTF">2005-10-26T13:08:58Z</dcterms:created>
  <dcterms:modified xsi:type="dcterms:W3CDTF">2005-10-26T15:09:50Z</dcterms:modified>
  <cp:category/>
  <cp:version/>
  <cp:contentType/>
  <cp:contentStatus/>
</cp:coreProperties>
</file>