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<sst xmlns="http://schemas.openxmlformats.org/spreadsheetml/2006/main" count="204" uniqueCount="98">
  <si>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27/10/2005       07:43:43</t>
  </si>
  <si>
    <t>LISSNER</t>
  </si>
  <si>
    <t>HCMQAP716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</si>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</sst>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3265312"/>
        <c:axId val="53843489"/>
      </c:lineChart>
      <c:catAx>
        <c:axId val="43265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43489"/>
        <c:crosses val="autoZero"/>
        <c:auto val="1"/>
        <c:lblOffset val="100"/>
        <c:noMultiLvlLbl val="0"/>
      </c:catAx>
      <c:valAx>
        <c:axId val="5384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-0.003755</v>
      </c>
      <c r="D4" s="12">
        <v>-0.003753</v>
      </c>
      <c r="E4" s="12">
        <v>-0.003754</v>
      </c>
      <c r="F4" s="24">
        <v>-0.002081</v>
      </c>
      <c r="G4" s="34">
        <v>-0.0117</v>
      </c>
    </row>
    <row r="5" spans="1:7" ht="12.75" thickBot="1">
      <c r="A5" s="44" t="s">
        <v>13</v>
      </c>
      <c r="B5" s="45">
        <v>1.902951</v>
      </c>
      <c r="C5" s="46">
        <v>2.052083</v>
      </c>
      <c r="D5" s="46">
        <v>0.389207</v>
      </c>
      <c r="E5" s="46">
        <v>-1.861773</v>
      </c>
      <c r="F5" s="47">
        <v>-3.096862</v>
      </c>
      <c r="G5" s="48">
        <v>3.755653</v>
      </c>
    </row>
    <row r="6" spans="1:7" ht="12.75" thickTop="1">
      <c r="A6" s="6" t="s">
        <v>14</v>
      </c>
      <c r="B6" s="39">
        <v>12.04519</v>
      </c>
      <c r="C6" s="40">
        <v>8.807306</v>
      </c>
      <c r="D6" s="40">
        <v>-3.807096</v>
      </c>
      <c r="E6" s="40">
        <v>148.4554</v>
      </c>
      <c r="F6" s="41">
        <v>-289.9425</v>
      </c>
      <c r="G6" s="42">
        <v>0.001452421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2.509088</v>
      </c>
      <c r="C8" s="13">
        <v>2.734212</v>
      </c>
      <c r="D8" s="13">
        <v>0.1229954</v>
      </c>
      <c r="E8" s="13">
        <v>-0.9401714</v>
      </c>
      <c r="F8" s="25">
        <v>-1.93581</v>
      </c>
      <c r="G8" s="35">
        <v>0.5665963</v>
      </c>
    </row>
    <row r="9" spans="1:7" ht="12">
      <c r="A9" s="20" t="s">
        <v>17</v>
      </c>
      <c r="B9" s="29">
        <v>0.7131802</v>
      </c>
      <c r="C9" s="13">
        <v>0.01020432</v>
      </c>
      <c r="D9" s="13">
        <v>0.09539076</v>
      </c>
      <c r="E9" s="13">
        <v>-0.004407776</v>
      </c>
      <c r="F9" s="25">
        <v>-0.4588047</v>
      </c>
      <c r="G9" s="35">
        <v>0.06643678</v>
      </c>
    </row>
    <row r="10" spans="1:7" ht="12">
      <c r="A10" s="20" t="s">
        <v>18</v>
      </c>
      <c r="B10" s="29">
        <v>0.1425485</v>
      </c>
      <c r="C10" s="13">
        <v>-1.052903</v>
      </c>
      <c r="D10" s="13">
        <v>-0.3889384</v>
      </c>
      <c r="E10" s="13">
        <v>-0.8343813</v>
      </c>
      <c r="F10" s="25">
        <v>-2.013338</v>
      </c>
      <c r="G10" s="35">
        <v>-0.7955757</v>
      </c>
    </row>
    <row r="11" spans="1:7" ht="12">
      <c r="A11" s="21" t="s">
        <v>19</v>
      </c>
      <c r="B11" s="31">
        <v>3.100104</v>
      </c>
      <c r="C11" s="15">
        <v>1.879196</v>
      </c>
      <c r="D11" s="15">
        <v>2.402043</v>
      </c>
      <c r="E11" s="15">
        <v>1.674264</v>
      </c>
      <c r="F11" s="27">
        <v>13.61716</v>
      </c>
      <c r="G11" s="37">
        <v>3.69787</v>
      </c>
    </row>
    <row r="12" spans="1:7" ht="12">
      <c r="A12" s="20" t="s">
        <v>20</v>
      </c>
      <c r="B12" s="29">
        <v>0.1495622</v>
      </c>
      <c r="C12" s="13">
        <v>0.3968637</v>
      </c>
      <c r="D12" s="13">
        <v>0.1395912</v>
      </c>
      <c r="E12" s="13">
        <v>-0.7824428</v>
      </c>
      <c r="F12" s="25">
        <v>-0.5578381</v>
      </c>
      <c r="G12" s="35">
        <v>-0.1119123</v>
      </c>
    </row>
    <row r="13" spans="1:7" ht="12">
      <c r="A13" s="20" t="s">
        <v>21</v>
      </c>
      <c r="B13" s="29">
        <v>-0.0008808194</v>
      </c>
      <c r="C13" s="13">
        <v>0.07199143</v>
      </c>
      <c r="D13" s="13">
        <v>-0.07185169</v>
      </c>
      <c r="E13" s="13">
        <v>-0.1375651</v>
      </c>
      <c r="F13" s="25">
        <v>-0.08828808</v>
      </c>
      <c r="G13" s="35">
        <v>-0.04496129</v>
      </c>
    </row>
    <row r="14" spans="1:7" ht="12">
      <c r="A14" s="20" t="s">
        <v>22</v>
      </c>
      <c r="B14" s="29">
        <v>0.03077286</v>
      </c>
      <c r="C14" s="13">
        <v>0.03666313</v>
      </c>
      <c r="D14" s="13">
        <v>-0.09852288</v>
      </c>
      <c r="E14" s="13">
        <v>-0.1019301</v>
      </c>
      <c r="F14" s="25">
        <v>0.1802656</v>
      </c>
      <c r="G14" s="35">
        <v>-0.01090342</v>
      </c>
    </row>
    <row r="15" spans="1:7" ht="12">
      <c r="A15" s="21" t="s">
        <v>23</v>
      </c>
      <c r="B15" s="31">
        <v>-0.3616696</v>
      </c>
      <c r="C15" s="15">
        <v>-0.1060966</v>
      </c>
      <c r="D15" s="15">
        <v>-0.07321083</v>
      </c>
      <c r="E15" s="15">
        <v>-0.130215</v>
      </c>
      <c r="F15" s="27">
        <v>-0.3513797</v>
      </c>
      <c r="G15" s="37">
        <v>-0.1737112</v>
      </c>
    </row>
    <row r="16" spans="1:7" ht="12">
      <c r="A16" s="20" t="s">
        <v>24</v>
      </c>
      <c r="B16" s="29">
        <v>-0.02349498</v>
      </c>
      <c r="C16" s="13">
        <v>-0.006238464</v>
      </c>
      <c r="D16" s="13">
        <v>0.02438219</v>
      </c>
      <c r="E16" s="13">
        <v>-0.02907421</v>
      </c>
      <c r="F16" s="25">
        <v>-0.03505359</v>
      </c>
      <c r="G16" s="35">
        <v>-0.01070979</v>
      </c>
    </row>
    <row r="17" spans="1:7" ht="12">
      <c r="A17" s="20" t="s">
        <v>25</v>
      </c>
      <c r="B17" s="29">
        <v>-0.01016731</v>
      </c>
      <c r="C17" s="13">
        <v>-0.01298682</v>
      </c>
      <c r="D17" s="13">
        <v>-0.01292468</v>
      </c>
      <c r="E17" s="13">
        <v>-0.007164792</v>
      </c>
      <c r="F17" s="25">
        <v>-0.0424525</v>
      </c>
      <c r="G17" s="35">
        <v>-0.01509253</v>
      </c>
    </row>
    <row r="18" spans="1:7" ht="12">
      <c r="A18" s="20" t="s">
        <v>26</v>
      </c>
      <c r="B18" s="29">
        <v>0.01566123</v>
      </c>
      <c r="C18" s="13">
        <v>0.02852505</v>
      </c>
      <c r="D18" s="13">
        <v>0.02456556</v>
      </c>
      <c r="E18" s="13">
        <v>0.01152774</v>
      </c>
      <c r="F18" s="25">
        <v>0.04591336</v>
      </c>
      <c r="G18" s="35">
        <v>0.02394076</v>
      </c>
    </row>
    <row r="19" spans="1:7" ht="12">
      <c r="A19" s="21" t="s">
        <v>27</v>
      </c>
      <c r="B19" s="31">
        <v>-0.2197989</v>
      </c>
      <c r="C19" s="15">
        <v>-0.1985062</v>
      </c>
      <c r="D19" s="15">
        <v>-0.2029253</v>
      </c>
      <c r="E19" s="15">
        <v>-0.1932664</v>
      </c>
      <c r="F19" s="27">
        <v>-0.133676</v>
      </c>
      <c r="G19" s="37">
        <v>-0.192746</v>
      </c>
    </row>
    <row r="20" spans="1:7" ht="12.75" thickBot="1">
      <c r="A20" s="44" t="s">
        <v>28</v>
      </c>
      <c r="B20" s="45">
        <v>-0.005471042</v>
      </c>
      <c r="C20" s="46">
        <v>0.001482753</v>
      </c>
      <c r="D20" s="46">
        <v>-0.003696917</v>
      </c>
      <c r="E20" s="46">
        <v>0.005888327</v>
      </c>
      <c r="F20" s="47">
        <v>-0.004753403</v>
      </c>
      <c r="G20" s="48">
        <v>-0.0005418944</v>
      </c>
    </row>
    <row r="21" spans="1:7" ht="12.75" thickTop="1">
      <c r="A21" s="6" t="s">
        <v>29</v>
      </c>
      <c r="B21" s="39">
        <v>-51.73511</v>
      </c>
      <c r="C21" s="40">
        <v>12.52617</v>
      </c>
      <c r="D21" s="40">
        <v>-11.24178</v>
      </c>
      <c r="E21" s="40">
        <v>68.66522</v>
      </c>
      <c r="F21" s="41">
        <v>-69.9662</v>
      </c>
      <c r="G21" s="43">
        <v>0.009152087</v>
      </c>
    </row>
    <row r="22" spans="1:7" ht="12">
      <c r="A22" s="20" t="s">
        <v>30</v>
      </c>
      <c r="B22" s="29">
        <v>38.05921</v>
      </c>
      <c r="C22" s="13">
        <v>41.04189</v>
      </c>
      <c r="D22" s="13">
        <v>7.784135</v>
      </c>
      <c r="E22" s="13">
        <v>-37.23562</v>
      </c>
      <c r="F22" s="25">
        <v>-61.93803</v>
      </c>
      <c r="G22" s="36">
        <v>0</v>
      </c>
    </row>
    <row r="23" spans="1:7" ht="12">
      <c r="A23" s="20" t="s">
        <v>31</v>
      </c>
      <c r="B23" s="29">
        <v>-0.3416165</v>
      </c>
      <c r="C23" s="13">
        <v>-3.484972</v>
      </c>
      <c r="D23" s="13">
        <v>-2.269777</v>
      </c>
      <c r="E23" s="13">
        <v>-1.37832</v>
      </c>
      <c r="F23" s="25">
        <v>3.45868</v>
      </c>
      <c r="G23" s="35">
        <v>-1.304543</v>
      </c>
    </row>
    <row r="24" spans="1:7" ht="12">
      <c r="A24" s="20" t="s">
        <v>32</v>
      </c>
      <c r="B24" s="29">
        <v>1.685136</v>
      </c>
      <c r="C24" s="13">
        <v>0.7211642</v>
      </c>
      <c r="D24" s="13">
        <v>-0.441339</v>
      </c>
      <c r="E24" s="13">
        <v>-0.3280642</v>
      </c>
      <c r="F24" s="25">
        <v>-2.301015</v>
      </c>
      <c r="G24" s="35">
        <v>-0.07435954</v>
      </c>
    </row>
    <row r="25" spans="1:7" ht="12">
      <c r="A25" s="20" t="s">
        <v>33</v>
      </c>
      <c r="B25" s="29">
        <v>-0.3036489</v>
      </c>
      <c r="C25" s="13">
        <v>-0.5764549</v>
      </c>
      <c r="D25" s="13">
        <v>0.3328299</v>
      </c>
      <c r="E25" s="13">
        <v>0.482301</v>
      </c>
      <c r="F25" s="25">
        <v>-1.995565</v>
      </c>
      <c r="G25" s="35">
        <v>-0.2527248</v>
      </c>
    </row>
    <row r="26" spans="1:7" ht="12">
      <c r="A26" s="21" t="s">
        <v>34</v>
      </c>
      <c r="B26" s="31">
        <v>0.706884</v>
      </c>
      <c r="C26" s="15">
        <v>1.253621</v>
      </c>
      <c r="D26" s="15">
        <v>0.8401826</v>
      </c>
      <c r="E26" s="15">
        <v>0.4796047</v>
      </c>
      <c r="F26" s="27">
        <v>0.7682752</v>
      </c>
      <c r="G26" s="37">
        <v>0.8239821</v>
      </c>
    </row>
    <row r="27" spans="1:7" ht="12">
      <c r="A27" s="20" t="s">
        <v>35</v>
      </c>
      <c r="B27" s="29">
        <v>0.1954181</v>
      </c>
      <c r="C27" s="13">
        <v>-0.04066569</v>
      </c>
      <c r="D27" s="13">
        <v>-0.1832861</v>
      </c>
      <c r="E27" s="13">
        <v>0.05434233</v>
      </c>
      <c r="F27" s="25">
        <v>0.2360508</v>
      </c>
      <c r="G27" s="35">
        <v>0.01898404</v>
      </c>
    </row>
    <row r="28" spans="1:7" ht="12">
      <c r="A28" s="20" t="s">
        <v>36</v>
      </c>
      <c r="B28" s="29">
        <v>0.2441286</v>
      </c>
      <c r="C28" s="13">
        <v>-0.2472355</v>
      </c>
      <c r="D28" s="13">
        <v>-0.3863885</v>
      </c>
      <c r="E28" s="13">
        <v>0.2325793</v>
      </c>
      <c r="F28" s="25">
        <v>-0.5404728</v>
      </c>
      <c r="G28" s="35">
        <v>-0.1332027</v>
      </c>
    </row>
    <row r="29" spans="1:7" ht="12">
      <c r="A29" s="20" t="s">
        <v>37</v>
      </c>
      <c r="B29" s="29">
        <v>-0.017164949999999998</v>
      </c>
      <c r="C29" s="13">
        <v>-0.1199215</v>
      </c>
      <c r="D29" s="13">
        <v>0.05561466</v>
      </c>
      <c r="E29" s="13">
        <v>0.08975164</v>
      </c>
      <c r="F29" s="25">
        <v>0.05116099</v>
      </c>
      <c r="G29" s="35">
        <v>0.01044921</v>
      </c>
    </row>
    <row r="30" spans="1:7" ht="12">
      <c r="A30" s="21" t="s">
        <v>38</v>
      </c>
      <c r="B30" s="31">
        <v>0.09867209</v>
      </c>
      <c r="C30" s="15">
        <v>0.01596148</v>
      </c>
      <c r="D30" s="15">
        <v>0.1376711</v>
      </c>
      <c r="E30" s="15">
        <v>0.1658313</v>
      </c>
      <c r="F30" s="27">
        <v>0.1075622</v>
      </c>
      <c r="G30" s="37">
        <v>0.1054959</v>
      </c>
    </row>
    <row r="31" spans="1:7" ht="12">
      <c r="A31" s="20" t="s">
        <v>39</v>
      </c>
      <c r="B31" s="29">
        <v>-0.0003792671</v>
      </c>
      <c r="C31" s="13">
        <v>-0.06038923</v>
      </c>
      <c r="D31" s="13">
        <v>0.009691647</v>
      </c>
      <c r="E31" s="13">
        <v>-0.02298939</v>
      </c>
      <c r="F31" s="25">
        <v>0.066381</v>
      </c>
      <c r="G31" s="35">
        <v>-0.008935942</v>
      </c>
    </row>
    <row r="32" spans="1:7" ht="12">
      <c r="A32" s="20" t="s">
        <v>40</v>
      </c>
      <c r="B32" s="29">
        <v>0.04767517</v>
      </c>
      <c r="C32" s="13">
        <v>-0.0297269</v>
      </c>
      <c r="D32" s="13">
        <v>-0.03204792</v>
      </c>
      <c r="E32" s="13">
        <v>0.03413415</v>
      </c>
      <c r="F32" s="25">
        <v>-0.0774762</v>
      </c>
      <c r="G32" s="35">
        <v>-0.01007739</v>
      </c>
    </row>
    <row r="33" spans="1:7" ht="12">
      <c r="A33" s="20" t="s">
        <v>41</v>
      </c>
      <c r="B33" s="29">
        <v>0.1045784</v>
      </c>
      <c r="C33" s="13">
        <v>0.06192688</v>
      </c>
      <c r="D33" s="13">
        <v>0.07089002</v>
      </c>
      <c r="E33" s="13">
        <v>0.05235882</v>
      </c>
      <c r="F33" s="25">
        <v>0.08264704</v>
      </c>
      <c r="G33" s="35">
        <v>0.07072014</v>
      </c>
    </row>
    <row r="34" spans="1:7" ht="12">
      <c r="A34" s="21" t="s">
        <v>42</v>
      </c>
      <c r="B34" s="31">
        <v>0.004107651</v>
      </c>
      <c r="C34" s="15">
        <v>0.001135183</v>
      </c>
      <c r="D34" s="15">
        <v>0.01789897</v>
      </c>
      <c r="E34" s="15">
        <v>0.02234166</v>
      </c>
      <c r="F34" s="27">
        <v>-0.03194589</v>
      </c>
      <c r="G34" s="37">
        <v>0.006294469</v>
      </c>
    </row>
    <row r="35" spans="1:7" ht="12.75" thickBot="1">
      <c r="A35" s="22" t="s">
        <v>43</v>
      </c>
      <c r="B35" s="32">
        <v>-0.006348654</v>
      </c>
      <c r="C35" s="16">
        <v>-0.009504363</v>
      </c>
      <c r="D35" s="16">
        <v>0.001992056</v>
      </c>
      <c r="E35" s="16">
        <v>-0.002380402</v>
      </c>
      <c r="F35" s="28">
        <v>0.01100478</v>
      </c>
      <c r="G35" s="38">
        <v>-0.001832752</v>
      </c>
    </row>
    <row r="36" spans="1:7" ht="12">
      <c r="A36" s="4" t="s">
        <v>44</v>
      </c>
      <c r="B36" s="3">
        <v>22.53113</v>
      </c>
      <c r="C36" s="3">
        <v>22.52503</v>
      </c>
      <c r="D36" s="3">
        <v>22.52808</v>
      </c>
      <c r="E36" s="3">
        <v>22.52197</v>
      </c>
      <c r="F36" s="3">
        <v>22.52197</v>
      </c>
      <c r="G36" s="3"/>
    </row>
    <row r="37" spans="1:6" ht="12">
      <c r="A37" s="4" t="s">
        <v>45</v>
      </c>
      <c r="B37" s="2">
        <v>0.1124064</v>
      </c>
      <c r="C37" s="2">
        <v>0.03255208</v>
      </c>
      <c r="D37" s="2">
        <v>-0.01017253</v>
      </c>
      <c r="E37" s="2">
        <v>-0.02492269</v>
      </c>
      <c r="F37" s="2">
        <v>-0.03458659</v>
      </c>
    </row>
    <row r="38" spans="1:7" ht="12">
      <c r="A38" s="4" t="s">
        <v>53</v>
      </c>
      <c r="B38" s="2">
        <v>-2.014181E-05</v>
      </c>
      <c r="C38" s="2">
        <v>-1.505956E-05</v>
      </c>
      <c r="D38" s="2">
        <v>0</v>
      </c>
      <c r="E38" s="2">
        <v>-0.000251936</v>
      </c>
      <c r="F38" s="2">
        <v>0.0004921467</v>
      </c>
      <c r="G38" s="2">
        <v>0.0002043266</v>
      </c>
    </row>
    <row r="39" spans="1:7" ht="12.75" thickBot="1">
      <c r="A39" s="4" t="s">
        <v>54</v>
      </c>
      <c r="B39" s="2">
        <v>8.802635E-05</v>
      </c>
      <c r="C39" s="2">
        <v>-2.123268E-05</v>
      </c>
      <c r="D39" s="2">
        <v>1.910598E-05</v>
      </c>
      <c r="E39" s="2">
        <v>-0.000117669</v>
      </c>
      <c r="F39" s="2">
        <v>0.0001219908</v>
      </c>
      <c r="G39" s="2">
        <v>0.0007662279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3.116756</v>
      </c>
      <c r="F40" s="17" t="s">
        <v>48</v>
      </c>
      <c r="G40" s="8">
        <v>55.029428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0.003755</v>
      </c>
      <c r="D4">
        <v>0.003753</v>
      </c>
      <c r="E4">
        <v>0.003754</v>
      </c>
      <c r="F4">
        <v>0.002081</v>
      </c>
      <c r="G4">
        <v>0.0117</v>
      </c>
    </row>
    <row r="5" spans="1:7" ht="12.75">
      <c r="A5" t="s">
        <v>13</v>
      </c>
      <c r="B5">
        <v>1.902951</v>
      </c>
      <c r="C5">
        <v>2.052083</v>
      </c>
      <c r="D5">
        <v>0.389207</v>
      </c>
      <c r="E5">
        <v>-1.861773</v>
      </c>
      <c r="F5">
        <v>-3.096862</v>
      </c>
      <c r="G5">
        <v>3.755653</v>
      </c>
    </row>
    <row r="6" spans="1:7" ht="12.75">
      <c r="A6" t="s">
        <v>14</v>
      </c>
      <c r="B6" s="49">
        <v>12.04519</v>
      </c>
      <c r="C6" s="49">
        <v>8.807306</v>
      </c>
      <c r="D6" s="49">
        <v>-3.807096</v>
      </c>
      <c r="E6" s="49">
        <v>148.4554</v>
      </c>
      <c r="F6" s="49">
        <v>-289.9425</v>
      </c>
      <c r="G6" s="49">
        <v>0.001452421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2.509088</v>
      </c>
      <c r="C8" s="49">
        <v>2.734212</v>
      </c>
      <c r="D8" s="49">
        <v>0.1229954</v>
      </c>
      <c r="E8" s="49">
        <v>-0.9401714</v>
      </c>
      <c r="F8" s="49">
        <v>-1.93581</v>
      </c>
      <c r="G8" s="49">
        <v>0.5665963</v>
      </c>
    </row>
    <row r="9" spans="1:7" ht="12.75">
      <c r="A9" t="s">
        <v>17</v>
      </c>
      <c r="B9" s="49">
        <v>0.7131802</v>
      </c>
      <c r="C9" s="49">
        <v>0.01020432</v>
      </c>
      <c r="D9" s="49">
        <v>0.09539076</v>
      </c>
      <c r="E9" s="49">
        <v>-0.004407776</v>
      </c>
      <c r="F9" s="49">
        <v>-0.4588047</v>
      </c>
      <c r="G9" s="49">
        <v>0.06643678</v>
      </c>
    </row>
    <row r="10" spans="1:7" ht="12.75">
      <c r="A10" t="s">
        <v>18</v>
      </c>
      <c r="B10" s="49">
        <v>0.1425485</v>
      </c>
      <c r="C10" s="49">
        <v>-1.052903</v>
      </c>
      <c r="D10" s="49">
        <v>-0.3889384</v>
      </c>
      <c r="E10" s="49">
        <v>-0.8343813</v>
      </c>
      <c r="F10" s="49">
        <v>-2.013338</v>
      </c>
      <c r="G10" s="49">
        <v>-0.7955757</v>
      </c>
    </row>
    <row r="11" spans="1:7" ht="12.75">
      <c r="A11" t="s">
        <v>19</v>
      </c>
      <c r="B11" s="49">
        <v>3.100104</v>
      </c>
      <c r="C11" s="49">
        <v>1.879196</v>
      </c>
      <c r="D11" s="49">
        <v>2.402043</v>
      </c>
      <c r="E11" s="49">
        <v>1.674264</v>
      </c>
      <c r="F11" s="49">
        <v>13.61716</v>
      </c>
      <c r="G11" s="49">
        <v>3.69787</v>
      </c>
    </row>
    <row r="12" spans="1:7" ht="12.75">
      <c r="A12" t="s">
        <v>20</v>
      </c>
      <c r="B12" s="49">
        <v>0.1495622</v>
      </c>
      <c r="C12" s="49">
        <v>0.3968637</v>
      </c>
      <c r="D12" s="49">
        <v>0.1395912</v>
      </c>
      <c r="E12" s="49">
        <v>-0.7824428</v>
      </c>
      <c r="F12" s="49">
        <v>-0.5578381</v>
      </c>
      <c r="G12" s="49">
        <v>-0.1119123</v>
      </c>
    </row>
    <row r="13" spans="1:7" ht="12.75">
      <c r="A13" t="s">
        <v>21</v>
      </c>
      <c r="B13" s="49">
        <v>-0.0008808194</v>
      </c>
      <c r="C13" s="49">
        <v>0.07199143</v>
      </c>
      <c r="D13" s="49">
        <v>-0.07185169</v>
      </c>
      <c r="E13" s="49">
        <v>-0.1375651</v>
      </c>
      <c r="F13" s="49">
        <v>-0.08828808</v>
      </c>
      <c r="G13" s="49">
        <v>-0.04496129</v>
      </c>
    </row>
    <row r="14" spans="1:7" ht="12.75">
      <c r="A14" t="s">
        <v>22</v>
      </c>
      <c r="B14" s="49">
        <v>0.03077286</v>
      </c>
      <c r="C14" s="49">
        <v>0.03666313</v>
      </c>
      <c r="D14" s="49">
        <v>-0.09852288</v>
      </c>
      <c r="E14" s="49">
        <v>-0.1019301</v>
      </c>
      <c r="F14" s="49">
        <v>0.1802656</v>
      </c>
      <c r="G14" s="49">
        <v>-0.01090342</v>
      </c>
    </row>
    <row r="15" spans="1:7" ht="12.75">
      <c r="A15" t="s">
        <v>23</v>
      </c>
      <c r="B15" s="49">
        <v>-0.3616696</v>
      </c>
      <c r="C15" s="49">
        <v>-0.1060966</v>
      </c>
      <c r="D15" s="49">
        <v>-0.07321083</v>
      </c>
      <c r="E15" s="49">
        <v>-0.130215</v>
      </c>
      <c r="F15" s="49">
        <v>-0.3513797</v>
      </c>
      <c r="G15" s="49">
        <v>-0.1737112</v>
      </c>
    </row>
    <row r="16" spans="1:7" ht="12.75">
      <c r="A16" t="s">
        <v>24</v>
      </c>
      <c r="B16" s="49">
        <v>-0.02349498</v>
      </c>
      <c r="C16" s="49">
        <v>-0.006238464</v>
      </c>
      <c r="D16" s="49">
        <v>0.02438219</v>
      </c>
      <c r="E16" s="49">
        <v>-0.02907421</v>
      </c>
      <c r="F16" s="49">
        <v>-0.03505359</v>
      </c>
      <c r="G16" s="49">
        <v>-0.01070979</v>
      </c>
    </row>
    <row r="17" spans="1:7" ht="12.75">
      <c r="A17" t="s">
        <v>25</v>
      </c>
      <c r="B17" s="49">
        <v>-0.01016731</v>
      </c>
      <c r="C17" s="49">
        <v>-0.01298682</v>
      </c>
      <c r="D17" s="49">
        <v>-0.01292468</v>
      </c>
      <c r="E17" s="49">
        <v>-0.007164792</v>
      </c>
      <c r="F17" s="49">
        <v>-0.0424525</v>
      </c>
      <c r="G17" s="49">
        <v>-0.01509253</v>
      </c>
    </row>
    <row r="18" spans="1:7" ht="12.75">
      <c r="A18" t="s">
        <v>26</v>
      </c>
      <c r="B18" s="49">
        <v>0.01566123</v>
      </c>
      <c r="C18" s="49">
        <v>0.02852505</v>
      </c>
      <c r="D18" s="49">
        <v>0.02456556</v>
      </c>
      <c r="E18" s="49">
        <v>0.01152774</v>
      </c>
      <c r="F18" s="49">
        <v>0.04591336</v>
      </c>
      <c r="G18" s="49">
        <v>0.02394076</v>
      </c>
    </row>
    <row r="19" spans="1:7" ht="12.75">
      <c r="A19" t="s">
        <v>27</v>
      </c>
      <c r="B19" s="49">
        <v>-0.2197989</v>
      </c>
      <c r="C19" s="49">
        <v>-0.1985062</v>
      </c>
      <c r="D19" s="49">
        <v>-0.2029253</v>
      </c>
      <c r="E19" s="49">
        <v>-0.1932664</v>
      </c>
      <c r="F19" s="49">
        <v>-0.133676</v>
      </c>
      <c r="G19" s="49">
        <v>-0.192746</v>
      </c>
    </row>
    <row r="20" spans="1:7" ht="12.75">
      <c r="A20" t="s">
        <v>28</v>
      </c>
      <c r="B20" s="49">
        <v>-0.005471042</v>
      </c>
      <c r="C20" s="49">
        <v>0.001482753</v>
      </c>
      <c r="D20" s="49">
        <v>-0.003696917</v>
      </c>
      <c r="E20" s="49">
        <v>0.005888327</v>
      </c>
      <c r="F20" s="49">
        <v>-0.004753403</v>
      </c>
      <c r="G20" s="49">
        <v>-0.0005418944</v>
      </c>
    </row>
    <row r="21" spans="1:7" ht="12.75">
      <c r="A21" t="s">
        <v>29</v>
      </c>
      <c r="B21" s="49">
        <v>-51.73511</v>
      </c>
      <c r="C21" s="49">
        <v>12.52617</v>
      </c>
      <c r="D21" s="49">
        <v>-11.24178</v>
      </c>
      <c r="E21" s="49">
        <v>68.66522</v>
      </c>
      <c r="F21" s="49">
        <v>-69.9662</v>
      </c>
      <c r="G21" s="49">
        <v>0.009152087</v>
      </c>
    </row>
    <row r="22" spans="1:7" ht="12.75">
      <c r="A22" t="s">
        <v>30</v>
      </c>
      <c r="B22" s="49">
        <v>38.05921</v>
      </c>
      <c r="C22" s="49">
        <v>41.04189</v>
      </c>
      <c r="D22" s="49">
        <v>7.784135</v>
      </c>
      <c r="E22" s="49">
        <v>-37.23562</v>
      </c>
      <c r="F22" s="49">
        <v>-61.93803</v>
      </c>
      <c r="G22" s="49">
        <v>0</v>
      </c>
    </row>
    <row r="23" spans="1:7" ht="12.75">
      <c r="A23" t="s">
        <v>31</v>
      </c>
      <c r="B23" s="49">
        <v>-0.3416165</v>
      </c>
      <c r="C23" s="49">
        <v>-3.484972</v>
      </c>
      <c r="D23" s="49">
        <v>-2.269777</v>
      </c>
      <c r="E23" s="49">
        <v>-1.37832</v>
      </c>
      <c r="F23" s="49">
        <v>3.45868</v>
      </c>
      <c r="G23" s="49">
        <v>-1.304543</v>
      </c>
    </row>
    <row r="24" spans="1:7" ht="12.75">
      <c r="A24" t="s">
        <v>32</v>
      </c>
      <c r="B24" s="49">
        <v>1.685136</v>
      </c>
      <c r="C24" s="49">
        <v>0.7211642</v>
      </c>
      <c r="D24" s="49">
        <v>-0.441339</v>
      </c>
      <c r="E24" s="49">
        <v>-0.3280642</v>
      </c>
      <c r="F24" s="49">
        <v>-2.301015</v>
      </c>
      <c r="G24" s="49">
        <v>-0.07435954</v>
      </c>
    </row>
    <row r="25" spans="1:7" ht="12.75">
      <c r="A25" t="s">
        <v>33</v>
      </c>
      <c r="B25" s="49">
        <v>-0.3036489</v>
      </c>
      <c r="C25" s="49">
        <v>-0.5764549</v>
      </c>
      <c r="D25" s="49">
        <v>0.3328299</v>
      </c>
      <c r="E25" s="49">
        <v>0.482301</v>
      </c>
      <c r="F25" s="49">
        <v>-1.995565</v>
      </c>
      <c r="G25" s="49">
        <v>-0.2527248</v>
      </c>
    </row>
    <row r="26" spans="1:7" ht="12.75">
      <c r="A26" t="s">
        <v>34</v>
      </c>
      <c r="B26" s="49">
        <v>0.706884</v>
      </c>
      <c r="C26" s="49">
        <v>1.253621</v>
      </c>
      <c r="D26" s="49">
        <v>0.8401826</v>
      </c>
      <c r="E26" s="49">
        <v>0.4796047</v>
      </c>
      <c r="F26" s="49">
        <v>0.7682752</v>
      </c>
      <c r="G26" s="49">
        <v>0.8239821</v>
      </c>
    </row>
    <row r="27" spans="1:7" ht="12.75">
      <c r="A27" t="s">
        <v>35</v>
      </c>
      <c r="B27" s="49">
        <v>0.1954181</v>
      </c>
      <c r="C27" s="49">
        <v>-0.04066569</v>
      </c>
      <c r="D27" s="49">
        <v>-0.1832861</v>
      </c>
      <c r="E27" s="49">
        <v>0.05434233</v>
      </c>
      <c r="F27" s="49">
        <v>0.2360508</v>
      </c>
      <c r="G27" s="49">
        <v>0.01898404</v>
      </c>
    </row>
    <row r="28" spans="1:7" ht="12.75">
      <c r="A28" t="s">
        <v>36</v>
      </c>
      <c r="B28" s="49">
        <v>0.2441286</v>
      </c>
      <c r="C28" s="49">
        <v>-0.2472355</v>
      </c>
      <c r="D28" s="49">
        <v>-0.3863885</v>
      </c>
      <c r="E28" s="49">
        <v>0.2325793</v>
      </c>
      <c r="F28" s="49">
        <v>-0.5404728</v>
      </c>
      <c r="G28" s="49">
        <v>-0.1332027</v>
      </c>
    </row>
    <row r="29" spans="1:7" ht="12.75">
      <c r="A29" t="s">
        <v>37</v>
      </c>
      <c r="B29" s="49">
        <v>-0.017164949999999998</v>
      </c>
      <c r="C29" s="49">
        <v>-0.1199215</v>
      </c>
      <c r="D29" s="49">
        <v>0.05561466</v>
      </c>
      <c r="E29" s="49">
        <v>0.08975164</v>
      </c>
      <c r="F29" s="49">
        <v>0.05116099</v>
      </c>
      <c r="G29" s="49">
        <v>0.01044921</v>
      </c>
    </row>
    <row r="30" spans="1:7" ht="12.75">
      <c r="A30" t="s">
        <v>38</v>
      </c>
      <c r="B30" s="49">
        <v>0.09867209</v>
      </c>
      <c r="C30" s="49">
        <v>0.01596148</v>
      </c>
      <c r="D30" s="49">
        <v>0.1376711</v>
      </c>
      <c r="E30" s="49">
        <v>0.1658313</v>
      </c>
      <c r="F30" s="49">
        <v>0.1075622</v>
      </c>
      <c r="G30" s="49">
        <v>0.1054959</v>
      </c>
    </row>
    <row r="31" spans="1:7" ht="12.75">
      <c r="A31" t="s">
        <v>39</v>
      </c>
      <c r="B31" s="49">
        <v>-0.0003792671</v>
      </c>
      <c r="C31" s="49">
        <v>-0.06038923</v>
      </c>
      <c r="D31" s="49">
        <v>0.009691647</v>
      </c>
      <c r="E31" s="49">
        <v>-0.02298939</v>
      </c>
      <c r="F31" s="49">
        <v>0.066381</v>
      </c>
      <c r="G31" s="49">
        <v>-0.008935942</v>
      </c>
    </row>
    <row r="32" spans="1:7" ht="12.75">
      <c r="A32" t="s">
        <v>40</v>
      </c>
      <c r="B32" s="49">
        <v>0.04767517</v>
      </c>
      <c r="C32" s="49">
        <v>-0.0297269</v>
      </c>
      <c r="D32" s="49">
        <v>-0.03204792</v>
      </c>
      <c r="E32" s="49">
        <v>0.03413415</v>
      </c>
      <c r="F32" s="49">
        <v>-0.0774762</v>
      </c>
      <c r="G32" s="49">
        <v>-0.01007739</v>
      </c>
    </row>
    <row r="33" spans="1:7" ht="12.75">
      <c r="A33" t="s">
        <v>41</v>
      </c>
      <c r="B33" s="49">
        <v>0.1045784</v>
      </c>
      <c r="C33" s="49">
        <v>0.06192688</v>
      </c>
      <c r="D33" s="49">
        <v>0.07089002</v>
      </c>
      <c r="E33" s="49">
        <v>0.05235882</v>
      </c>
      <c r="F33" s="49">
        <v>0.08264704</v>
      </c>
      <c r="G33" s="49">
        <v>0.07072014</v>
      </c>
    </row>
    <row r="34" spans="1:7" ht="12.75">
      <c r="A34" t="s">
        <v>42</v>
      </c>
      <c r="B34" s="49">
        <v>0.004107651</v>
      </c>
      <c r="C34" s="49">
        <v>0.001135183</v>
      </c>
      <c r="D34" s="49">
        <v>0.01789897</v>
      </c>
      <c r="E34" s="49">
        <v>0.02234166</v>
      </c>
      <c r="F34" s="49">
        <v>-0.03194589</v>
      </c>
      <c r="G34" s="49">
        <v>0.006294469</v>
      </c>
    </row>
    <row r="35" spans="1:7" ht="12.75">
      <c r="A35" t="s">
        <v>43</v>
      </c>
      <c r="B35" s="49">
        <v>-0.006348654</v>
      </c>
      <c r="C35" s="49">
        <v>-0.009504363</v>
      </c>
      <c r="D35" s="49">
        <v>0.001992056</v>
      </c>
      <c r="E35" s="49">
        <v>-0.002380402</v>
      </c>
      <c r="F35" s="49">
        <v>0.01100478</v>
      </c>
      <c r="G35" s="49">
        <v>-0.001832752</v>
      </c>
    </row>
    <row r="36" spans="1:6" ht="12.75">
      <c r="A36" t="s">
        <v>44</v>
      </c>
      <c r="B36" s="49">
        <v>22.53113</v>
      </c>
      <c r="C36" s="49">
        <v>22.52503</v>
      </c>
      <c r="D36" s="49">
        <v>22.52808</v>
      </c>
      <c r="E36" s="49">
        <v>22.52197</v>
      </c>
      <c r="F36" s="49">
        <v>22.52197</v>
      </c>
    </row>
    <row r="37" spans="1:6" ht="12.75">
      <c r="A37" t="s">
        <v>45</v>
      </c>
      <c r="B37" s="49">
        <v>0.1124064</v>
      </c>
      <c r="C37" s="49">
        <v>0.03255208</v>
      </c>
      <c r="D37" s="49">
        <v>-0.01017253</v>
      </c>
      <c r="E37" s="49">
        <v>-0.02492269</v>
      </c>
      <c r="F37" s="49">
        <v>-0.03458659</v>
      </c>
    </row>
    <row r="38" spans="1:7" ht="12.75">
      <c r="A38" t="s">
        <v>55</v>
      </c>
      <c r="B38" s="49">
        <v>-2.014181E-05</v>
      </c>
      <c r="C38" s="49">
        <v>-1.505956E-05</v>
      </c>
      <c r="D38" s="49">
        <v>0</v>
      </c>
      <c r="E38" s="49">
        <v>-0.000251936</v>
      </c>
      <c r="F38" s="49">
        <v>0.0004921467</v>
      </c>
      <c r="G38" s="49">
        <v>0.0002043266</v>
      </c>
    </row>
    <row r="39" spans="1:7" ht="12.75">
      <c r="A39" t="s">
        <v>56</v>
      </c>
      <c r="B39" s="49">
        <v>8.802635E-05</v>
      </c>
      <c r="C39" s="49">
        <v>-2.123268E-05</v>
      </c>
      <c r="D39" s="49">
        <v>1.910598E-05</v>
      </c>
      <c r="E39" s="49">
        <v>-0.000117669</v>
      </c>
      <c r="F39" s="49">
        <v>0.0001219908</v>
      </c>
      <c r="G39" s="49">
        <v>0.0007662279</v>
      </c>
    </row>
    <row r="40" spans="2:7" ht="12.75">
      <c r="B40" t="s">
        <v>46</v>
      </c>
      <c r="C40">
        <v>-0.003754</v>
      </c>
      <c r="D40" t="s">
        <v>47</v>
      </c>
      <c r="E40">
        <v>3.116756</v>
      </c>
      <c r="F40" t="s">
        <v>48</v>
      </c>
      <c r="G40">
        <v>55.029428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-2.0141801684607793E-05</v>
      </c>
      <c r="C50">
        <f>-0.017/(C7*C7+C22*C22)*(C21*C22+C6*C7)</f>
        <v>-1.505956313870082E-05</v>
      </c>
      <c r="D50">
        <f>-0.017/(D7*D7+D22*D22)*(D21*D22+D6*D7)</f>
        <v>6.486935550024112E-06</v>
      </c>
      <c r="E50">
        <f>-0.017/(E7*E7+E22*E22)*(E21*E22+E6*E7)</f>
        <v>-0.0002519360322819338</v>
      </c>
      <c r="F50">
        <f>-0.017/(F7*F7+F22*F22)*(F21*F22+F6*F7)</f>
        <v>0.0004921466630202217</v>
      </c>
      <c r="G50">
        <f>(B50*B$4+C50*C$4+D50*D$4+E50*E$4+F50*F$4)/SUM(B$4:F$4)</f>
        <v>4.39571905263181E-08</v>
      </c>
    </row>
    <row r="51" spans="1:7" ht="12.75">
      <c r="A51" t="s">
        <v>59</v>
      </c>
      <c r="B51">
        <f>-0.017/(B7*B7+B22*B22)*(B21*B7-B6*B22)</f>
        <v>8.802634510600928E-05</v>
      </c>
      <c r="C51">
        <f>-0.017/(C7*C7+C22*C22)*(C21*C7-C6*C22)</f>
        <v>-2.1232681706621345E-05</v>
      </c>
      <c r="D51">
        <f>-0.017/(D7*D7+D22*D22)*(D21*D7-D6*D22)</f>
        <v>1.9105976481794235E-05</v>
      </c>
      <c r="E51">
        <f>-0.017/(E7*E7+E22*E22)*(E21*E7-E6*E22)</f>
        <v>-0.0001176689734362358</v>
      </c>
      <c r="F51">
        <f>-0.017/(F7*F7+F22*F22)*(F21*F7-F6*F22)</f>
        <v>0.00012199079947785466</v>
      </c>
      <c r="G51">
        <f>(B51*B$4+C51*C$4+D51*D$4+E51*E$4+F51*F$4)/SUM(B$4:F$4)</f>
        <v>1.8978662710370084E-07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9999.997592199885</v>
      </c>
      <c r="C62">
        <f>C7+(2/0.017)*(C8*C50-C23*C51)</f>
        <v>9999.98645043065</v>
      </c>
      <c r="D62">
        <f>D7+(2/0.017)*(D8*D50-D23*D51)</f>
        <v>10000.005195784614</v>
      </c>
      <c r="E62">
        <f>E7+(2/0.017)*(E8*E50-E23*E51)</f>
        <v>10000.008785594437</v>
      </c>
      <c r="F62">
        <f>F7+(2/0.017)*(F8*F50-F23*F51)</f>
        <v>9999.83827887411</v>
      </c>
    </row>
    <row r="63" spans="1:6" ht="12.75">
      <c r="A63" t="s">
        <v>67</v>
      </c>
      <c r="B63">
        <f>B8+(3/0.017)*(B9*B50-B24*B51)</f>
        <v>2.480376041663468</v>
      </c>
      <c r="C63">
        <f>C8+(3/0.017)*(C9*C50-C24*C51)</f>
        <v>2.736887043055673</v>
      </c>
      <c r="D63">
        <f>D8+(3/0.017)*(D9*D50-D24*D51)</f>
        <v>0.12459263640000348</v>
      </c>
      <c r="E63">
        <f>E8+(3/0.017)*(E9*E50-E24*E51)</f>
        <v>-0.9467877235362151</v>
      </c>
      <c r="F63">
        <f>F8+(3/0.017)*(F9*F50-F24*F51)</f>
        <v>-1.9261211545804338</v>
      </c>
    </row>
    <row r="64" spans="1:6" ht="12.75">
      <c r="A64" t="s">
        <v>68</v>
      </c>
      <c r="B64">
        <f>B9+(4/0.017)*(B10*B50-B25*B51)</f>
        <v>0.7187938280576522</v>
      </c>
      <c r="C64">
        <f>C9+(4/0.017)*(C10*C50-C25*C51)</f>
        <v>0.01105527901117771</v>
      </c>
      <c r="D64">
        <f>D9+(4/0.017)*(D10*D50-D25*D51)</f>
        <v>0.09330086386457237</v>
      </c>
      <c r="E64">
        <f>E9+(4/0.017)*(E10*E50-E25*E51)</f>
        <v>0.058406948162238084</v>
      </c>
      <c r="F64">
        <f>F9+(4/0.017)*(F10*F50-F25*F51)</f>
        <v>-0.6346675255227723</v>
      </c>
    </row>
    <row r="65" spans="1:6" ht="12.75">
      <c r="A65" t="s">
        <v>69</v>
      </c>
      <c r="B65">
        <f>B10+(5/0.017)*(B11*B50-B26*B51)</f>
        <v>0.10588200149894834</v>
      </c>
      <c r="C65">
        <f>C10+(5/0.017)*(C11*C50-C26*C51)</f>
        <v>-1.0533977456288992</v>
      </c>
      <c r="D65">
        <f>D10+(5/0.017)*(D11*D50-D26*D51)</f>
        <v>-0.3890768149607724</v>
      </c>
      <c r="E65">
        <f>E10+(5/0.017)*(E11*E50-E26*E51)</f>
        <v>-0.9418438989553781</v>
      </c>
      <c r="F65">
        <f>F10+(5/0.017)*(F11*F50-F26*F51)</f>
        <v>-0.06983289766310796</v>
      </c>
    </row>
    <row r="66" spans="1:6" ht="12.75">
      <c r="A66" t="s">
        <v>70</v>
      </c>
      <c r="B66">
        <f>B11+(6/0.017)*(B12*B50-B27*B51)</f>
        <v>3.0929695082532445</v>
      </c>
      <c r="C66">
        <f>C11+(6/0.017)*(C12*C50-C27*C51)</f>
        <v>1.8767818697883205</v>
      </c>
      <c r="D66">
        <f>D11+(6/0.017)*(D12*D50-D27*D51)</f>
        <v>2.4035985455413376</v>
      </c>
      <c r="E66">
        <f>E11+(6/0.017)*(E12*E50-E27*E51)</f>
        <v>1.7460945673075763</v>
      </c>
      <c r="F66">
        <f>F11+(6/0.017)*(F12*F50-F27*F51)</f>
        <v>13.510100875801202</v>
      </c>
    </row>
    <row r="67" spans="1:6" ht="12.75">
      <c r="A67" t="s">
        <v>71</v>
      </c>
      <c r="B67">
        <f>B12+(7/0.017)*(B13*B50-B28*B51)</f>
        <v>0.14072078531004678</v>
      </c>
      <c r="C67">
        <f>C12+(7/0.017)*(C13*C50-C28*C51)</f>
        <v>0.394255733814985</v>
      </c>
      <c r="D67">
        <f>D12+(7/0.017)*(D13*D50-D28*D51)</f>
        <v>0.1424390603636187</v>
      </c>
      <c r="E67">
        <f>E12+(7/0.017)*(E13*E50-E28*E51)</f>
        <v>-0.7569031052567118</v>
      </c>
      <c r="F67">
        <f>F12+(7/0.017)*(F13*F50-F28*F51)</f>
        <v>-0.5485807955834703</v>
      </c>
    </row>
    <row r="68" spans="1:6" ht="12.75">
      <c r="A68" t="s">
        <v>72</v>
      </c>
      <c r="B68">
        <f>B13+(8/0.017)*(B14*B50-B29*B51)</f>
        <v>-0.000461456120452144</v>
      </c>
      <c r="C68">
        <f>C13+(8/0.017)*(C14*C50-C29*C51)</f>
        <v>0.0705333661127633</v>
      </c>
      <c r="D68">
        <f>D13+(8/0.017)*(D14*D50-D29*D51)</f>
        <v>-0.07265248245118387</v>
      </c>
      <c r="E68">
        <f>E13+(8/0.017)*(E14*E50-E29*E51)</f>
        <v>-0.1205105831495909</v>
      </c>
      <c r="F68">
        <f>F13+(8/0.017)*(F14*F50-F29*F51)</f>
        <v>-0.049475871329336694</v>
      </c>
    </row>
    <row r="69" spans="1:6" ht="12.75">
      <c r="A69" t="s">
        <v>73</v>
      </c>
      <c r="B69">
        <f>B14+(9/0.017)*(B15*B50-B30*B51)</f>
        <v>0.03003111912981894</v>
      </c>
      <c r="C69">
        <f>C14+(9/0.017)*(C15*C50-C30*C51)</f>
        <v>0.03768842771989252</v>
      </c>
      <c r="D69">
        <f>D14+(9/0.017)*(D15*D50-D30*D51)</f>
        <v>-0.10016683838890403</v>
      </c>
      <c r="E69">
        <f>E14+(9/0.017)*(E15*E50-E30*E51)</f>
        <v>-0.07423177979390022</v>
      </c>
      <c r="F69">
        <f>F14+(9/0.017)*(F15*F50-F30*F51)</f>
        <v>0.08176751116371817</v>
      </c>
    </row>
    <row r="70" spans="1:6" ht="12.75">
      <c r="A70" t="s">
        <v>74</v>
      </c>
      <c r="B70">
        <f>B15+(10/0.017)*(B16*B50-B31*B51)</f>
        <v>-0.3613715901621319</v>
      </c>
      <c r="C70">
        <f>C15+(10/0.017)*(C16*C50-C31*C51)</f>
        <v>-0.10679558632741261</v>
      </c>
      <c r="D70">
        <f>D15+(10/0.017)*(D16*D50-D31*D51)</f>
        <v>-0.07322671393209025</v>
      </c>
      <c r="E70">
        <f>E15+(10/0.017)*(E16*E50-E31*E51)</f>
        <v>-0.1274975275365256</v>
      </c>
      <c r="F70">
        <f>F15+(10/0.017)*(F16*F50-F31*F51)</f>
        <v>-0.36629109917971675</v>
      </c>
    </row>
    <row r="71" spans="1:6" ht="12.75">
      <c r="A71" t="s">
        <v>75</v>
      </c>
      <c r="B71">
        <f>B16+(11/0.017)*(B17*B50-B32*B51)</f>
        <v>-0.026077963134290533</v>
      </c>
      <c r="C71">
        <f>C16+(11/0.017)*(C17*C50-C32*C51)</f>
        <v>-0.006520326686511754</v>
      </c>
      <c r="D71">
        <f>D16+(11/0.017)*(D17*D50-D32*D51)</f>
        <v>0.024724138096241362</v>
      </c>
      <c r="E71">
        <f>E16+(11/0.017)*(E17*E50-E32*E51)</f>
        <v>-0.025307292574090465</v>
      </c>
      <c r="F71">
        <f>F16+(11/0.017)*(F17*F50-F32*F51)</f>
        <v>-0.04245689582158575</v>
      </c>
    </row>
    <row r="72" spans="1:6" ht="12.75">
      <c r="A72" t="s">
        <v>76</v>
      </c>
      <c r="B72">
        <f>B17+(12/0.017)*(B18*B50-B33*B51)</f>
        <v>-0.01688808627141034</v>
      </c>
      <c r="C72">
        <f>C17+(12/0.017)*(C18*C50-C33*C51)</f>
        <v>-0.012361903100742679</v>
      </c>
      <c r="D72">
        <f>D17+(12/0.017)*(D18*D50-D33*D51)</f>
        <v>-0.013768257306195533</v>
      </c>
      <c r="E72">
        <f>E17+(12/0.017)*(E18*E50-E33*E51)</f>
        <v>-0.004865905748502415</v>
      </c>
      <c r="F72">
        <f>F17+(12/0.017)*(F18*F50-F33*F51)</f>
        <v>-0.03361913875672855</v>
      </c>
    </row>
    <row r="73" spans="1:6" ht="12.75">
      <c r="A73" t="s">
        <v>77</v>
      </c>
      <c r="B73">
        <f>B18+(13/0.017)*(B19*B50-B34*B51)</f>
        <v>0.018770190973371802</v>
      </c>
      <c r="C73">
        <f>C18+(13/0.017)*(C19*C50-C34*C51)</f>
        <v>0.0308295061889022</v>
      </c>
      <c r="D73">
        <f>D18+(13/0.017)*(D19*D50-D34*D51)</f>
        <v>0.023297417155782974</v>
      </c>
      <c r="E73">
        <f>E18+(13/0.017)*(E19*E50-E34*E51)</f>
        <v>0.050772208966127594</v>
      </c>
      <c r="F73">
        <f>F18+(13/0.017)*(F19*F50-F34*F51)</f>
        <v>-0.001415122625992582</v>
      </c>
    </row>
    <row r="74" spans="1:6" ht="12.75">
      <c r="A74" t="s">
        <v>78</v>
      </c>
      <c r="B74">
        <f>B19+(14/0.017)*(B20*B50-B35*B51)</f>
        <v>-0.2192479213933478</v>
      </c>
      <c r="C74">
        <f>C19+(14/0.017)*(C20*C50-C35*C51)</f>
        <v>-0.19869077989268005</v>
      </c>
      <c r="D74">
        <f>D19+(14/0.017)*(D20*D50-D35*D51)</f>
        <v>-0.20297639327785819</v>
      </c>
      <c r="E74">
        <f>E19+(14/0.017)*(E20*E50-E35*E51)</f>
        <v>-0.19471876098894694</v>
      </c>
      <c r="F74">
        <f>F19+(14/0.017)*(F20*F50-F35*F51)</f>
        <v>-0.1367081145109444</v>
      </c>
    </row>
    <row r="75" spans="1:6" ht="12.75">
      <c r="A75" t="s">
        <v>79</v>
      </c>
      <c r="B75" s="49">
        <f>B20</f>
        <v>-0.005471042</v>
      </c>
      <c r="C75" s="49">
        <f>C20</f>
        <v>0.001482753</v>
      </c>
      <c r="D75" s="49">
        <f>D20</f>
        <v>-0.003696917</v>
      </c>
      <c r="E75" s="49">
        <f>E20</f>
        <v>0.005888327</v>
      </c>
      <c r="F75" s="49">
        <f>F20</f>
        <v>-0.004753403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38.086003719762886</v>
      </c>
      <c r="C82">
        <f>C22+(2/0.017)*(C8*C51+C23*C50)</f>
        <v>41.04123441208896</v>
      </c>
      <c r="D82">
        <f>D22+(2/0.017)*(D8*D51+D23*D50)</f>
        <v>7.782679241189158</v>
      </c>
      <c r="E82">
        <f>E22+(2/0.017)*(E8*E51+E23*E50)</f>
        <v>-37.18175206170506</v>
      </c>
      <c r="F82">
        <f>F22+(2/0.017)*(F8*F51+F23*F50)</f>
        <v>-61.76555625753911</v>
      </c>
    </row>
    <row r="83" spans="1:6" ht="12.75">
      <c r="A83" t="s">
        <v>82</v>
      </c>
      <c r="B83">
        <f>B23+(3/0.017)*(B9*B51+B24*B50)</f>
        <v>-0.33652762271452125</v>
      </c>
      <c r="C83">
        <f>C23+(3/0.017)*(C9*C51+C24*C50)</f>
        <v>-3.4869267793320935</v>
      </c>
      <c r="D83">
        <f>D23+(3/0.017)*(D9*D51+D24*D50)</f>
        <v>-2.2699606007114537</v>
      </c>
      <c r="E83">
        <f>E23+(3/0.017)*(E9*E51+E24*E50)</f>
        <v>-1.3636429674072699</v>
      </c>
      <c r="F83">
        <f>F23+(3/0.017)*(F9*F51+F24*F50)</f>
        <v>3.2489611518882344</v>
      </c>
    </row>
    <row r="84" spans="1:6" ht="12.75">
      <c r="A84" t="s">
        <v>83</v>
      </c>
      <c r="B84">
        <f>B24+(4/0.017)*(B10*B51+B25*B50)</f>
        <v>1.6895275433837396</v>
      </c>
      <c r="C84">
        <f>C24+(4/0.017)*(C10*C51+C25*C50)</f>
        <v>0.7284670501717907</v>
      </c>
      <c r="D84">
        <f>D24+(4/0.017)*(D10*D51+D25*D50)</f>
        <v>-0.44257947101478723</v>
      </c>
      <c r="E84">
        <f>E24+(4/0.017)*(E10*E51+E25*E50)</f>
        <v>-0.3335531904188746</v>
      </c>
      <c r="F84">
        <f>F24+(4/0.017)*(F10*F51+F25*F50)</f>
        <v>-2.5898901453715513</v>
      </c>
    </row>
    <row r="85" spans="1:6" ht="12.75">
      <c r="A85" t="s">
        <v>84</v>
      </c>
      <c r="B85">
        <f>B25+(5/0.017)*(B11*B51+B26*B50)</f>
        <v>-0.2275745155216184</v>
      </c>
      <c r="C85">
        <f>C25+(5/0.017)*(C11*C51+C26*C50)</f>
        <v>-0.5937429456276051</v>
      </c>
      <c r="D85">
        <f>D25+(5/0.017)*(D11*D51+D26*D50)</f>
        <v>0.3479309551302089</v>
      </c>
      <c r="E85">
        <f>E25+(5/0.017)*(E11*E51+E26*E50)</f>
        <v>0.3888190496108785</v>
      </c>
      <c r="F85">
        <f>F25+(5/0.017)*(F11*F51+F26*F50)</f>
        <v>-1.3957790261826304</v>
      </c>
    </row>
    <row r="86" spans="1:6" ht="12.75">
      <c r="A86" t="s">
        <v>85</v>
      </c>
      <c r="B86">
        <f>B26+(6/0.017)*(B12*B51+B27*B50)</f>
        <v>0.710141414546905</v>
      </c>
      <c r="C86">
        <f>C26+(6/0.017)*(C12*C51+C27*C50)</f>
        <v>1.2508630918481607</v>
      </c>
      <c r="D86">
        <f>D26+(6/0.017)*(D12*D51+D27*D50)</f>
        <v>0.840704268611653</v>
      </c>
      <c r="E86">
        <f>E26+(6/0.017)*(E12*E51+E27*E50)</f>
        <v>0.5072676823682654</v>
      </c>
      <c r="F86">
        <f>F26+(6/0.017)*(F12*F51+F27*F50)</f>
        <v>0.7852589050794282</v>
      </c>
    </row>
    <row r="87" spans="1:6" ht="12.75">
      <c r="A87" t="s">
        <v>86</v>
      </c>
      <c r="B87">
        <f>B27+(7/0.017)*(B13*B51+B28*B50)</f>
        <v>0.19336144846385</v>
      </c>
      <c r="C87">
        <f>C27+(7/0.017)*(C13*C51+C28*C50)</f>
        <v>-0.03976199514558316</v>
      </c>
      <c r="D87">
        <f>D27+(7/0.017)*(D13*D51+D28*D50)</f>
        <v>-0.1848834481160361</v>
      </c>
      <c r="E87">
        <f>E27+(7/0.017)*(E13*E51+E28*E50)</f>
        <v>0.036880228026659106</v>
      </c>
      <c r="F87">
        <f>F27+(7/0.017)*(F13*F51+F28*F50)</f>
        <v>0.12208988652603983</v>
      </c>
    </row>
    <row r="88" spans="1:6" ht="12.75">
      <c r="A88" t="s">
        <v>87</v>
      </c>
      <c r="B88">
        <f>B28+(8/0.017)*(B14*B51+B29*B50)</f>
        <v>0.2455660378414518</v>
      </c>
      <c r="C88">
        <f>C28+(8/0.017)*(C14*C51+C29*C50)</f>
        <v>-0.24675196643233918</v>
      </c>
      <c r="D88">
        <f>D28+(8/0.017)*(D14*D51+D29*D50)</f>
        <v>-0.3871045504061846</v>
      </c>
      <c r="E88">
        <f>E28+(8/0.017)*(E14*E51+E29*E50)</f>
        <v>0.22758275325028535</v>
      </c>
      <c r="F88">
        <f>F28+(8/0.017)*(F14*F51+F29*F50)</f>
        <v>-0.518275409332863</v>
      </c>
    </row>
    <row r="89" spans="1:6" ht="12.75">
      <c r="A89" t="s">
        <v>88</v>
      </c>
      <c r="B89">
        <f>B29+(9/0.017)*(B15*B51+B30*B50)</f>
        <v>-0.03507171354310841</v>
      </c>
      <c r="C89">
        <f>C29+(9/0.017)*(C15*C51+C30*C50)</f>
        <v>-0.1188561422471195</v>
      </c>
      <c r="D89">
        <f>D29+(9/0.017)*(D15*D51+D30*D50)</f>
        <v>0.055346936024086746</v>
      </c>
      <c r="E89">
        <f>E29+(9/0.017)*(E15*E51+E30*E50)</f>
        <v>0.07574519709603526</v>
      </c>
      <c r="F89">
        <f>F29+(9/0.017)*(F15*F51+F30*F50)</f>
        <v>0.05649284796849557</v>
      </c>
    </row>
    <row r="90" spans="1:6" ht="12.75">
      <c r="A90" t="s">
        <v>89</v>
      </c>
      <c r="B90">
        <f>B30+(10/0.017)*(B16*B51+B31*B50)</f>
        <v>0.0974600087676323</v>
      </c>
      <c r="C90">
        <f>C30+(10/0.017)*(C16*C51+C31*C50)</f>
        <v>0.01657435926031338</v>
      </c>
      <c r="D90">
        <f>D30+(10/0.017)*(D16*D51+D31*D50)</f>
        <v>0.1379821086106925</v>
      </c>
      <c r="E90">
        <f>E30+(10/0.017)*(E16*E51+E31*E50)</f>
        <v>0.17125070479138324</v>
      </c>
      <c r="F90">
        <f>F30+(10/0.017)*(F16*F51+F31*F50)</f>
        <v>0.12426394833486847</v>
      </c>
    </row>
    <row r="91" spans="1:6" ht="12.75">
      <c r="A91" t="s">
        <v>90</v>
      </c>
      <c r="B91">
        <f>B31+(11/0.017)*(B17*B51+B32*B50)</f>
        <v>-0.0015797261906515979</v>
      </c>
      <c r="C91">
        <f>C31+(11/0.017)*(C17*C51+C32*C50)</f>
        <v>-0.05992113526047063</v>
      </c>
      <c r="D91">
        <f>D31+(11/0.017)*(D17*D51+D32*D50)</f>
        <v>0.009397344314097793</v>
      </c>
      <c r="E91">
        <f>E31+(11/0.017)*(E17*E51+E32*E50)</f>
        <v>-0.02800833320968908</v>
      </c>
      <c r="F91">
        <f>F31+(11/0.017)*(F17*F51+F32*F50)</f>
        <v>0.038357873835792346</v>
      </c>
    </row>
    <row r="92" spans="1:6" ht="12.75">
      <c r="A92" t="s">
        <v>91</v>
      </c>
      <c r="B92">
        <f>B32+(12/0.017)*(B18*B51+B33*B50)</f>
        <v>0.047161431254214826</v>
      </c>
      <c r="C92">
        <f>C32+(12/0.017)*(C18*C51+C33*C50)</f>
        <v>-0.030812727105876382</v>
      </c>
      <c r="D92">
        <f>D32+(12/0.017)*(D18*D51+D33*D50)</f>
        <v>-0.0313920084688221</v>
      </c>
      <c r="E92">
        <f>E32+(12/0.017)*(E18*E51+E33*E50)</f>
        <v>0.02386530480169144</v>
      </c>
      <c r="F92">
        <f>F32+(12/0.017)*(F18*F51+F33*F50)</f>
        <v>-0.04481116063227294</v>
      </c>
    </row>
    <row r="93" spans="1:6" ht="12.75">
      <c r="A93" t="s">
        <v>92</v>
      </c>
      <c r="B93">
        <f>B33+(13/0.017)*(B19*B51+B34*B50)</f>
        <v>0.08971953052217727</v>
      </c>
      <c r="C93">
        <f>C33+(13/0.017)*(C19*C51+C34*C50)</f>
        <v>0.06513690393042762</v>
      </c>
      <c r="D93">
        <f>D33+(13/0.017)*(D19*D51+D34*D50)</f>
        <v>0.06801397911298412</v>
      </c>
      <c r="E93">
        <f>E33+(13/0.017)*(E19*E51+E34*E50)</f>
        <v>0.06544507095678966</v>
      </c>
      <c r="F93">
        <f>F33+(13/0.017)*(F19*F51+F34*F50)</f>
        <v>0.058154041851043184</v>
      </c>
    </row>
    <row r="94" spans="1:6" ht="12.75">
      <c r="A94" t="s">
        <v>93</v>
      </c>
      <c r="B94">
        <f>B34+(14/0.017)*(B20*B51+B35*B50)</f>
        <v>0.003816350116535888</v>
      </c>
      <c r="C94">
        <f>C34+(14/0.017)*(C20*C51+C35*C50)</f>
        <v>0.0012271290147472537</v>
      </c>
      <c r="D94">
        <f>D34+(14/0.017)*(D20*D51+D35*D50)</f>
        <v>0.017851443400869207</v>
      </c>
      <c r="E94">
        <f>E34+(14/0.017)*(E20*E51+E35*E50)</f>
        <v>0.02226493641086868</v>
      </c>
      <c r="F94">
        <f>F34+(14/0.017)*(F20*F51+F35*F50)</f>
        <v>-0.027963224087714268</v>
      </c>
    </row>
    <row r="95" spans="1:6" ht="12.75">
      <c r="A95" t="s">
        <v>94</v>
      </c>
      <c r="B95" s="49">
        <f>B35</f>
        <v>-0.006348654</v>
      </c>
      <c r="C95" s="49">
        <f>C35</f>
        <v>-0.009504363</v>
      </c>
      <c r="D95" s="49">
        <f>D35</f>
        <v>0.001992056</v>
      </c>
      <c r="E95" s="49">
        <f>E35</f>
        <v>-0.002380402</v>
      </c>
      <c r="F95" s="49">
        <f>F35</f>
        <v>0.01100478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2.4803766388885835</v>
      </c>
      <c r="C103">
        <f>C63*10000/C62</f>
        <v>2.736890751424777</v>
      </c>
      <c r="D103">
        <f>D63*10000/D62</f>
        <v>0.1245925716643868</v>
      </c>
      <c r="E103">
        <f>E63*10000/E62</f>
        <v>-0.9467868917276503</v>
      </c>
      <c r="F103">
        <f>F63*10000/F62</f>
        <v>-1.9261523045323663</v>
      </c>
      <c r="G103">
        <f>AVERAGE(C103:E103)</f>
        <v>0.6382321437871711</v>
      </c>
      <c r="H103">
        <f>STDEV(C103:E103)</f>
        <v>1.89479272011561</v>
      </c>
      <c r="I103">
        <f>(B103*B4+C103*C4+D103*D4+E103*E4+F103*F4)/SUM(B4:F4)</f>
        <v>0.5630836163971503</v>
      </c>
      <c r="K103">
        <f>(LN(H103)+LN(H123))/2-LN(K114*K115^3)</f>
        <v>-3.527308594063867</v>
      </c>
    </row>
    <row r="104" spans="1:11" ht="12.75">
      <c r="A104" t="s">
        <v>68</v>
      </c>
      <c r="B104">
        <f>B64*10000/B62</f>
        <v>0.7187940011288801</v>
      </c>
      <c r="C104">
        <f>C64*10000/C62</f>
        <v>0.011055293990624972</v>
      </c>
      <c r="D104">
        <f>D64*10000/D62</f>
        <v>0.09330081538747827</v>
      </c>
      <c r="E104">
        <f>E64*10000/E62</f>
        <v>0.058406896848307285</v>
      </c>
      <c r="F104">
        <f>F64*10000/F62</f>
        <v>-0.6346777896034436</v>
      </c>
      <c r="G104">
        <f>AVERAGE(C104:E104)</f>
        <v>0.05425433540880351</v>
      </c>
      <c r="H104">
        <f>STDEV(C104:E104)</f>
        <v>0.04127970775504235</v>
      </c>
      <c r="I104">
        <f>(B104*B4+C104*C4+D104*D4+E104*E4+F104*F4)/SUM(B4:F4)</f>
        <v>0.05857718550428935</v>
      </c>
      <c r="K104">
        <f>(LN(H104)+LN(H124))/2-LN(K114*K115^4)</f>
        <v>-5.098686759742391</v>
      </c>
    </row>
    <row r="105" spans="1:11" ht="12.75">
      <c r="A105" t="s">
        <v>69</v>
      </c>
      <c r="B105">
        <f>B65*10000/B62</f>
        <v>0.10588202699322403</v>
      </c>
      <c r="C105">
        <f>C65*10000/C62</f>
        <v>-1.0533991729394139</v>
      </c>
      <c r="D105">
        <f>D65*10000/D62</f>
        <v>-0.38907661280494454</v>
      </c>
      <c r="E105">
        <f>E65*10000/E62</f>
        <v>-0.9418430714902531</v>
      </c>
      <c r="F105">
        <f>F65*10000/F62</f>
        <v>-0.0698340270268556</v>
      </c>
      <c r="G105">
        <f>AVERAGE(C105:E105)</f>
        <v>-0.7947729524115372</v>
      </c>
      <c r="H105">
        <f>STDEV(C105:E105)</f>
        <v>0.35574334979065264</v>
      </c>
      <c r="I105">
        <f>(B105*B4+C105*C4+D105*D4+E105*E4+F105*F4)/SUM(B4:F4)</f>
        <v>-0.5677178838536123</v>
      </c>
      <c r="K105">
        <f>(LN(H105)+LN(H125))/2-LN(K114*K115^5)</f>
        <v>-3.5063211710043642</v>
      </c>
    </row>
    <row r="106" spans="1:11" ht="12.75">
      <c r="A106" t="s">
        <v>70</v>
      </c>
      <c r="B106">
        <f>B66*10000/B62</f>
        <v>3.092970252978658</v>
      </c>
      <c r="C106">
        <f>C66*10000/C62</f>
        <v>1.876784412750376</v>
      </c>
      <c r="D106">
        <f>D66*10000/D62</f>
        <v>2.4035972966839525</v>
      </c>
      <c r="E106">
        <f>E66*10000/E62</f>
        <v>1.7460930332610525</v>
      </c>
      <c r="F106">
        <f>F66*10000/F62</f>
        <v>13.510319366207108</v>
      </c>
      <c r="G106">
        <f>AVERAGE(C106:E106)</f>
        <v>2.0088249142317935</v>
      </c>
      <c r="H106">
        <f>STDEV(C106:E106)</f>
        <v>0.34807180958592465</v>
      </c>
      <c r="I106">
        <f>(B106*B4+C106*C4+D106*D4+E106*E4+F106*F4)/SUM(B4:F4)</f>
        <v>3.699836801291521</v>
      </c>
      <c r="K106">
        <f>(LN(H106)+LN(H126))/2-LN(K114*K115^6)</f>
        <v>-3.1261008122150815</v>
      </c>
    </row>
    <row r="107" spans="1:11" ht="12.75">
      <c r="A107" t="s">
        <v>71</v>
      </c>
      <c r="B107">
        <f>B67*10000/B62</f>
        <v>0.14072081919280727</v>
      </c>
      <c r="C107">
        <f>C67*10000/C62</f>
        <v>0.39425626801524954</v>
      </c>
      <c r="D107">
        <f>D67*10000/D62</f>
        <v>0.14243898635538935</v>
      </c>
      <c r="E107">
        <f>E67*10000/E62</f>
        <v>-0.756902440272925</v>
      </c>
      <c r="F107">
        <f>F67*10000/F62</f>
        <v>-0.5485896674373373</v>
      </c>
      <c r="G107">
        <f>AVERAGE(C107:E107)</f>
        <v>-0.07340239530076202</v>
      </c>
      <c r="H107">
        <f>STDEV(C107:E107)</f>
        <v>0.6051712315067133</v>
      </c>
      <c r="I107">
        <f>(B107*B4+C107*C4+D107*D4+E107*E4+F107*F4)/SUM(B4:F4)</f>
        <v>-0.10576417933444873</v>
      </c>
      <c r="K107">
        <f>(LN(H107)+LN(H127))/2-LN(K114*K115^7)</f>
        <v>-2.856243915260677</v>
      </c>
    </row>
    <row r="108" spans="1:9" ht="12.75">
      <c r="A108" t="s">
        <v>72</v>
      </c>
      <c r="B108">
        <f>B68*10000/B62</f>
        <v>-0.00046145623156158074</v>
      </c>
      <c r="C108">
        <f>C68*10000/C62</f>
        <v>0.07053346168256636</v>
      </c>
      <c r="D108">
        <f>D68*10000/D62</f>
        <v>-0.07265244470253844</v>
      </c>
      <c r="E108">
        <f>E68*10000/E62</f>
        <v>-0.12051047727397302</v>
      </c>
      <c r="F108">
        <f>F68*10000/F62</f>
        <v>-0.04947667147163827</v>
      </c>
      <c r="G108">
        <f>AVERAGE(C108:E108)</f>
        <v>-0.04087648676464837</v>
      </c>
      <c r="H108">
        <f>STDEV(C108:E108)</f>
        <v>0.09940689251837825</v>
      </c>
      <c r="I108">
        <f>(B108*B4+C108*C4+D108*D4+E108*E4+F108*F4)/SUM(B4:F4)</f>
        <v>-0.03616274778853106</v>
      </c>
    </row>
    <row r="109" spans="1:9" ht="12.75">
      <c r="A109" t="s">
        <v>73</v>
      </c>
      <c r="B109">
        <f>B69*10000/B62</f>
        <v>0.03003112636071389</v>
      </c>
      <c r="C109">
        <f>C69*10000/C62</f>
        <v>0.03768847878615822</v>
      </c>
      <c r="D109">
        <f>D69*10000/D62</f>
        <v>-0.1001667863443993</v>
      </c>
      <c r="E109">
        <f>E69*10000/E62</f>
        <v>-0.07423171457692636</v>
      </c>
      <c r="F109">
        <f>F69*10000/F62</f>
        <v>0.08176883353850042</v>
      </c>
      <c r="G109">
        <f>AVERAGE(C109:E109)</f>
        <v>-0.04557000737838914</v>
      </c>
      <c r="H109">
        <f>STDEV(C109:E109)</f>
        <v>0.07326075774727618</v>
      </c>
      <c r="I109">
        <f>(B109*B4+C109*C4+D109*D4+E109*E4+F109*F4)/SUM(B4:F4)</f>
        <v>-0.01763045191564004</v>
      </c>
    </row>
    <row r="110" spans="1:11" ht="12.75">
      <c r="A110" t="s">
        <v>74</v>
      </c>
      <c r="B110">
        <f>B70*10000/B62</f>
        <v>-0.3613716771732085</v>
      </c>
      <c r="C110">
        <f>C70*10000/C62</f>
        <v>-0.106795731031029</v>
      </c>
      <c r="D110">
        <f>D70*10000/D62</f>
        <v>-0.07322667588508666</v>
      </c>
      <c r="E110">
        <f>E70*10000/E62</f>
        <v>-0.12749741552246716</v>
      </c>
      <c r="F110">
        <f>F70*10000/F62</f>
        <v>-0.36629702297641337</v>
      </c>
      <c r="G110">
        <f>AVERAGE(C110:E110)</f>
        <v>-0.1025066074795276</v>
      </c>
      <c r="H110">
        <f>STDEV(C110:E110)</f>
        <v>0.027388423299400094</v>
      </c>
      <c r="I110">
        <f>(B110*B4+C110*C4+D110*D4+E110*E4+F110*F4)/SUM(B4:F4)</f>
        <v>-0.17517406140480582</v>
      </c>
      <c r="K110">
        <f>EXP(AVERAGE(K103:K107))</f>
        <v>0.026704258004756475</v>
      </c>
    </row>
    <row r="111" spans="1:9" ht="12.75">
      <c r="A111" t="s">
        <v>75</v>
      </c>
      <c r="B111">
        <f>B71*10000/B62</f>
        <v>-0.026077969413344306</v>
      </c>
      <c r="C111">
        <f>C71*10000/C62</f>
        <v>-0.006520335521285587</v>
      </c>
      <c r="D111">
        <f>D71*10000/D62</f>
        <v>0.024724125250118405</v>
      </c>
      <c r="E111">
        <f>E71*10000/E62</f>
        <v>-0.025307270340149114</v>
      </c>
      <c r="F111">
        <f>F71*10000/F62</f>
        <v>-0.0424575824503894</v>
      </c>
      <c r="G111">
        <f>AVERAGE(C111:E111)</f>
        <v>-0.002367826870438765</v>
      </c>
      <c r="H111">
        <f>STDEV(C111:E111)</f>
        <v>0.025272863554591084</v>
      </c>
      <c r="I111">
        <f>(B111*B4+C111*C4+D111*D4+E111*E4+F111*F4)/SUM(B4:F4)</f>
        <v>-0.011149985428769256</v>
      </c>
    </row>
    <row r="112" spans="1:9" ht="12.75">
      <c r="A112" t="s">
        <v>76</v>
      </c>
      <c r="B112">
        <f>B72*10000/B62</f>
        <v>-0.016888090337724926</v>
      </c>
      <c r="C112">
        <f>C72*10000/C62</f>
        <v>-0.01236191985061171</v>
      </c>
      <c r="D112">
        <f>D72*10000/D62</f>
        <v>-0.013768250152509305</v>
      </c>
      <c r="E112">
        <f>E72*10000/E62</f>
        <v>-0.004865901473518723</v>
      </c>
      <c r="F112">
        <f>F72*10000/F62</f>
        <v>-0.03361968245801847</v>
      </c>
      <c r="G112">
        <f>AVERAGE(C112:E112)</f>
        <v>-0.01033202382554658</v>
      </c>
      <c r="H112">
        <f>STDEV(C112:E112)</f>
        <v>0.0047857404239064994</v>
      </c>
      <c r="I112">
        <f>(B112*B4+C112*C4+D112*D4+E112*E4+F112*F4)/SUM(B4:F4)</f>
        <v>-0.014387296581275525</v>
      </c>
    </row>
    <row r="113" spans="1:9" ht="12.75">
      <c r="A113" t="s">
        <v>77</v>
      </c>
      <c r="B113">
        <f>B73*10000/B62</f>
        <v>0.01877019549285969</v>
      </c>
      <c r="C113">
        <f>C73*10000/C62</f>
        <v>0.030829547961612015</v>
      </c>
      <c r="D113">
        <f>D73*10000/D62</f>
        <v>0.023297405050953107</v>
      </c>
      <c r="E113">
        <f>E73*10000/E62</f>
        <v>0.050772164359763124</v>
      </c>
      <c r="F113">
        <f>F73*10000/F62</f>
        <v>-0.0014151455118851302</v>
      </c>
      <c r="G113">
        <f>AVERAGE(C113:E113)</f>
        <v>0.034966372457442746</v>
      </c>
      <c r="H113">
        <f>STDEV(C113:E113)</f>
        <v>0.014196851321727653</v>
      </c>
      <c r="I113">
        <f>(B113*B4+C113*C4+D113*D4+E113*E4+F113*F4)/SUM(B4:F4)</f>
        <v>0.027769245774052563</v>
      </c>
    </row>
    <row r="114" spans="1:11" ht="12.75">
      <c r="A114" t="s">
        <v>78</v>
      </c>
      <c r="B114">
        <f>B74*10000/B62</f>
        <v>-0.21924797418387756</v>
      </c>
      <c r="C114">
        <f>C74*10000/C62</f>
        <v>-0.19869104911049498</v>
      </c>
      <c r="D114">
        <f>D74*10000/D62</f>
        <v>-0.20297628781575086</v>
      </c>
      <c r="E114">
        <f>E74*10000/E62</f>
        <v>-0.19471858991709093</v>
      </c>
      <c r="F114">
        <f>F74*10000/F62</f>
        <v>-0.13671032540571895</v>
      </c>
      <c r="G114">
        <f>AVERAGE(C114:E114)</f>
        <v>-0.19879530894777894</v>
      </c>
      <c r="H114">
        <f>STDEV(C114:E114)</f>
        <v>0.004129836102272256</v>
      </c>
      <c r="I114">
        <f>(B114*B4+C114*C4+D114*D4+E114*E4+F114*F4)/SUM(B4:F4)</f>
        <v>-0.19347544192935917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-0.005471043317317873</v>
      </c>
      <c r="C115">
        <f>C75*10000/C62</f>
        <v>0.0014827550090691826</v>
      </c>
      <c r="D115">
        <f>D75*10000/D62</f>
        <v>-0.0036969150791625514</v>
      </c>
      <c r="E115">
        <f>E75*10000/E62</f>
        <v>0.0058883218267592515</v>
      </c>
      <c r="F115">
        <f>F75*10000/F62</f>
        <v>-0.004753479873811709</v>
      </c>
      <c r="G115">
        <f>AVERAGE(C115:E115)</f>
        <v>0.0012247205855552942</v>
      </c>
      <c r="H115">
        <f>STDEV(C115:E115)</f>
        <v>0.004797825336384179</v>
      </c>
      <c r="I115">
        <f>(B115*B4+C115*C4+D115*D4+E115*E4+F115*F4)/SUM(B4:F4)</f>
        <v>-0.0005417956394443842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38.08601289011351</v>
      </c>
      <c r="C122">
        <f>C82*10000/C62</f>
        <v>41.041290021269496</v>
      </c>
      <c r="D122">
        <f>D82*10000/D62</f>
        <v>7.7826751974787545</v>
      </c>
      <c r="E122">
        <f>E82*10000/E62</f>
        <v>-37.18171939535436</v>
      </c>
      <c r="F122">
        <f>F82*10000/F62</f>
        <v>-61.766555153223294</v>
      </c>
      <c r="G122">
        <f>AVERAGE(C122:E122)</f>
        <v>3.880748607797964</v>
      </c>
      <c r="H122">
        <f>STDEV(C122:E122)</f>
        <v>39.257210469947424</v>
      </c>
      <c r="I122">
        <f>(B122*B4+C122*C4+D122*D4+E122*E4+F122*F4)/SUM(B4:F4)</f>
        <v>0.07937131654616235</v>
      </c>
    </row>
    <row r="123" spans="1:9" ht="12.75">
      <c r="A123" t="s">
        <v>82</v>
      </c>
      <c r="B123">
        <f>B83*10000/B62</f>
        <v>-0.33652770374366564</v>
      </c>
      <c r="C123">
        <f>C83*10000/C62</f>
        <v>-3.486931503974117</v>
      </c>
      <c r="D123">
        <f>D83*10000/D62</f>
        <v>-2.26995942128943</v>
      </c>
      <c r="E123">
        <f>E83*10000/E62</f>
        <v>-1.3636417693669156</v>
      </c>
      <c r="F123">
        <f>F83*10000/F62</f>
        <v>3.2490136953035185</v>
      </c>
      <c r="G123">
        <f>AVERAGE(C123:E123)</f>
        <v>-2.3735108982101543</v>
      </c>
      <c r="H123">
        <f>STDEV(C123:E123)</f>
        <v>1.0654257391068738</v>
      </c>
      <c r="I123">
        <f>(B123*B4+C123*C4+D123*D4+E123*E4+F123*F4)/SUM(B4:F4)</f>
        <v>-1.3287216568744882</v>
      </c>
    </row>
    <row r="124" spans="1:9" ht="12.75">
      <c r="A124" t="s">
        <v>83</v>
      </c>
      <c r="B124">
        <f>B84*10000/B62</f>
        <v>1.689527950188299</v>
      </c>
      <c r="C124">
        <f>C84*10000/C62</f>
        <v>0.7284680372146097</v>
      </c>
      <c r="D124">
        <f>D84*10000/D62</f>
        <v>-0.4425792410601461</v>
      </c>
      <c r="E124">
        <f>E84*10000/E62</f>
        <v>-0.3335528973728267</v>
      </c>
      <c r="F124">
        <f>F84*10000/F62</f>
        <v>-2.589932030043939</v>
      </c>
      <c r="G124">
        <f>AVERAGE(C124:E124)</f>
        <v>-0.015888033739454355</v>
      </c>
      <c r="H124">
        <f>STDEV(C124:E124)</f>
        <v>0.6469321109506662</v>
      </c>
      <c r="I124">
        <f>(B124*B4+C124*C4+D124*D4+E124*E4+F124*F4)/SUM(B4:F4)</f>
        <v>-0.11221413304329764</v>
      </c>
    </row>
    <row r="125" spans="1:9" ht="12.75">
      <c r="A125" t="s">
        <v>84</v>
      </c>
      <c r="B125">
        <f>B85*10000/B62</f>
        <v>-0.22757457031702605</v>
      </c>
      <c r="C125">
        <f>C85*10000/C62</f>
        <v>-0.593743750124817</v>
      </c>
      <c r="D125">
        <f>D85*10000/D62</f>
        <v>0.3479307743528725</v>
      </c>
      <c r="E125">
        <f>E85*10000/E62</f>
        <v>0.3888187080105307</v>
      </c>
      <c r="F125">
        <f>F85*10000/F62</f>
        <v>-1.3958015992432453</v>
      </c>
      <c r="G125">
        <f>AVERAGE(C125:E125)</f>
        <v>0.04766857741286209</v>
      </c>
      <c r="H125">
        <f>STDEV(C125:E125)</f>
        <v>0.5558554544282851</v>
      </c>
      <c r="I125">
        <f>(B125*B4+C125*C4+D125*D4+E125*E4+F125*F4)/SUM(B4:F4)</f>
        <v>-0.18477453134676197</v>
      </c>
    </row>
    <row r="126" spans="1:9" ht="12.75">
      <c r="A126" t="s">
        <v>85</v>
      </c>
      <c r="B126">
        <f>B86*10000/B62</f>
        <v>0.7101415855348042</v>
      </c>
      <c r="C126">
        <f>C86*10000/C62</f>
        <v>1.2508647867160783</v>
      </c>
      <c r="D126">
        <f>D86*10000/D62</f>
        <v>0.8407038318000497</v>
      </c>
      <c r="E126">
        <f>E86*10000/E62</f>
        <v>0.5072672367038441</v>
      </c>
      <c r="F126">
        <f>F86*10000/F62</f>
        <v>0.7852716045802305</v>
      </c>
      <c r="G126">
        <f>AVERAGE(C126:E126)</f>
        <v>0.8662786184066573</v>
      </c>
      <c r="H126">
        <f>STDEV(C126:E126)</f>
        <v>0.37245789208785646</v>
      </c>
      <c r="I126">
        <f>(B126*B4+C126*C4+D126*D4+E126*E4+F126*F4)/SUM(B4:F4)</f>
        <v>0.8328932196067987</v>
      </c>
    </row>
    <row r="127" spans="1:9" ht="12.75">
      <c r="A127" t="s">
        <v>86</v>
      </c>
      <c r="B127">
        <f>B87*10000/B62</f>
        <v>0.193361495021433</v>
      </c>
      <c r="C127">
        <f>C87*10000/C62</f>
        <v>-0.039762049021447234</v>
      </c>
      <c r="D127">
        <f>D87*10000/D62</f>
        <v>-0.18488335205462852</v>
      </c>
      <c r="E127">
        <f>E87*10000/E62</f>
        <v>0.03688019562521496</v>
      </c>
      <c r="F127">
        <f>F87*10000/F62</f>
        <v>0.12209186100936227</v>
      </c>
      <c r="G127">
        <f>AVERAGE(C127:E127)</f>
        <v>-0.06258840181695359</v>
      </c>
      <c r="H127">
        <f>STDEV(C127:E127)</f>
        <v>0.11263014497170039</v>
      </c>
      <c r="I127">
        <f>(B127*B4+C127*C4+D127*D4+E127*E4+F127*F4)/SUM(B4:F4)</f>
        <v>-0.0008876220962439562</v>
      </c>
    </row>
    <row r="128" spans="1:9" ht="12.75">
      <c r="A128" t="s">
        <v>87</v>
      </c>
      <c r="B128">
        <f>B88*10000/B62</f>
        <v>0.24556609696885948</v>
      </c>
      <c r="C128">
        <f>C88*10000/C62</f>
        <v>-0.24675230077108032</v>
      </c>
      <c r="D128">
        <f>D88*10000/D62</f>
        <v>-0.3871043492751024</v>
      </c>
      <c r="E128">
        <f>E88*10000/E62</f>
        <v>0.22758255330548394</v>
      </c>
      <c r="F128">
        <f>F88*10000/F62</f>
        <v>-0.5182837910766854</v>
      </c>
      <c r="G128">
        <f>AVERAGE(C128:E128)</f>
        <v>-0.13542469891356626</v>
      </c>
      <c r="H128">
        <f>STDEV(C128:E128)</f>
        <v>0.3221108089657</v>
      </c>
      <c r="I128">
        <f>(B128*B4+C128*C4+D128*D4+E128*E4+F128*F4)/SUM(B4:F4)</f>
        <v>-0.13131825171734446</v>
      </c>
    </row>
    <row r="129" spans="1:9" ht="12.75">
      <c r="A129" t="s">
        <v>88</v>
      </c>
      <c r="B129">
        <f>B89*10000/B62</f>
        <v>-0.03507172198767804</v>
      </c>
      <c r="C129">
        <f>C89*10000/C62</f>
        <v>-0.11885630329229192</v>
      </c>
      <c r="D129">
        <f>D89*10000/D62</f>
        <v>0.055346907267025826</v>
      </c>
      <c r="E129">
        <f>E89*10000/E62</f>
        <v>0.0757451305494355</v>
      </c>
      <c r="F129">
        <f>F89*10000/F62</f>
        <v>0.05649376159196861</v>
      </c>
      <c r="G129">
        <f>AVERAGE(C129:E129)</f>
        <v>0.004078578174723138</v>
      </c>
      <c r="H129">
        <f>STDEV(C129:E129)</f>
        <v>0.10695214205078617</v>
      </c>
      <c r="I129">
        <f>(B129*B4+C129*C4+D129*D4+E129*E4+F129*F4)/SUM(B4:F4)</f>
        <v>0.005390029617734562</v>
      </c>
    </row>
    <row r="130" spans="1:9" ht="12.75">
      <c r="A130" t="s">
        <v>89</v>
      </c>
      <c r="B130">
        <f>B90*10000/B62</f>
        <v>0.09746003223405998</v>
      </c>
      <c r="C130">
        <f>C90*10000/C62</f>
        <v>0.01657438171788683</v>
      </c>
      <c r="D130">
        <f>D90*10000/D62</f>
        <v>0.13798203691819805</v>
      </c>
      <c r="E130">
        <f>E90*10000/E62</f>
        <v>0.17125055433759148</v>
      </c>
      <c r="F130">
        <f>F90*10000/F62</f>
        <v>0.12426595797793188</v>
      </c>
      <c r="G130">
        <f>AVERAGE(C130:E130)</f>
        <v>0.10860232432455878</v>
      </c>
      <c r="H130">
        <f>STDEV(C130:E130)</f>
        <v>0.0814159396441127</v>
      </c>
      <c r="I130">
        <f>(B130*B4+C130*C4+D130*D4+E130*E4+F130*F4)/SUM(B4:F4)</f>
        <v>0.10907048072406092</v>
      </c>
    </row>
    <row r="131" spans="1:9" ht="12.75">
      <c r="A131" t="s">
        <v>90</v>
      </c>
      <c r="B131">
        <f>B91*10000/B62</f>
        <v>-0.0015797265710181798</v>
      </c>
      <c r="C131">
        <f>C91*10000/C62</f>
        <v>-0.05992121645113842</v>
      </c>
      <c r="D131">
        <f>D91*10000/D62</f>
        <v>0.009397339431442631</v>
      </c>
      <c r="E131">
        <f>E91*10000/E62</f>
        <v>-0.028008308602725053</v>
      </c>
      <c r="F131">
        <f>F91*10000/F62</f>
        <v>0.03835849417367887</v>
      </c>
      <c r="G131">
        <f>AVERAGE(C131:E131)</f>
        <v>-0.026177395207473614</v>
      </c>
      <c r="H131">
        <f>STDEV(C131:E131)</f>
        <v>0.03469552896710629</v>
      </c>
      <c r="I131">
        <f>(B131*B4+C131*C4+D131*D4+E131*E4+F131*F4)/SUM(B4:F4)</f>
        <v>-0.014012544502689064</v>
      </c>
    </row>
    <row r="132" spans="1:9" ht="12.75">
      <c r="A132" t="s">
        <v>91</v>
      </c>
      <c r="B132">
        <f>B92*10000/B62</f>
        <v>0.04716144260974752</v>
      </c>
      <c r="C132">
        <f>C92*10000/C62</f>
        <v>-0.03081276885585123</v>
      </c>
      <c r="D132">
        <f>D92*10000/D62</f>
        <v>-0.03139199215821911</v>
      </c>
      <c r="E132">
        <f>E92*10000/E62</f>
        <v>0.02386528383462095</v>
      </c>
      <c r="F132">
        <f>F92*10000/F62</f>
        <v>-0.04481188533512791</v>
      </c>
      <c r="G132">
        <f>AVERAGE(C132:E132)</f>
        <v>-0.01277982572648313</v>
      </c>
      <c r="H132">
        <f>STDEV(C132:E132)</f>
        <v>0.031736917241085225</v>
      </c>
      <c r="I132">
        <f>(B132*B4+C132*C4+D132*D4+E132*E4+F132*F4)/SUM(B4:F4)</f>
        <v>-0.00837339140080324</v>
      </c>
    </row>
    <row r="133" spans="1:9" ht="12.75">
      <c r="A133" t="s">
        <v>92</v>
      </c>
      <c r="B133">
        <f>B93*10000/B62</f>
        <v>0.08971955212485205</v>
      </c>
      <c r="C133">
        <f>C93*10000/C62</f>
        <v>0.06513699218824691</v>
      </c>
      <c r="D133">
        <f>D93*10000/D62</f>
        <v>0.06801394377440387</v>
      </c>
      <c r="E133">
        <f>E93*10000/E62</f>
        <v>0.06544501345945504</v>
      </c>
      <c r="F133">
        <f>F93*10000/F62</f>
        <v>0.05815498233996521</v>
      </c>
      <c r="G133">
        <f>AVERAGE(C133:E133)</f>
        <v>0.0661986498073686</v>
      </c>
      <c r="H133">
        <f>STDEV(C133:E133)</f>
        <v>0.0015796165407929972</v>
      </c>
      <c r="I133">
        <f>(B133*B4+C133*C4+D133*D4+E133*E4+F133*F4)/SUM(B4:F4)</f>
        <v>0.0685311693166586</v>
      </c>
    </row>
    <row r="134" spans="1:9" ht="12.75">
      <c r="A134" t="s">
        <v>93</v>
      </c>
      <c r="B134">
        <f>B94*10000/B62</f>
        <v>0.003816351035436934</v>
      </c>
      <c r="C134">
        <f>C94*10000/C62</f>
        <v>0.0012271306774564754</v>
      </c>
      <c r="D134">
        <f>D94*10000/D62</f>
        <v>0.01785143412564853</v>
      </c>
      <c r="E134">
        <f>E94*10000/E62</f>
        <v>0.02226491684981572</v>
      </c>
      <c r="F134">
        <f>F94*10000/F62</f>
        <v>-0.027963676319436113</v>
      </c>
      <c r="G134">
        <f>AVERAGE(C134:E134)</f>
        <v>0.013781160550973575</v>
      </c>
      <c r="H134">
        <f>STDEV(C134:E134)</f>
        <v>0.01109380263877091</v>
      </c>
      <c r="I134">
        <f>(B134*B4+C134*C4+D134*D4+E134*E4+F134*F4)/SUM(B4:F4)</f>
        <v>0.006769358568768216</v>
      </c>
    </row>
    <row r="135" spans="1:9" ht="12.75">
      <c r="A135" t="s">
        <v>94</v>
      </c>
      <c r="B135">
        <f>B95*10000/B62</f>
        <v>-0.006348655528629351</v>
      </c>
      <c r="C135">
        <f>C95*10000/C62</f>
        <v>-0.00950437587802001</v>
      </c>
      <c r="D135">
        <f>D95*10000/D62</f>
        <v>0.001992054964971146</v>
      </c>
      <c r="E135">
        <f>E95*10000/E62</f>
        <v>-0.002380399908677181</v>
      </c>
      <c r="F135">
        <f>F95*10000/F62</f>
        <v>0.011004957973419386</v>
      </c>
      <c r="G135">
        <f>AVERAGE(C135:E135)</f>
        <v>-0.0032975736072420147</v>
      </c>
      <c r="H135">
        <f>STDEV(C135:E135)</f>
        <v>0.0058028343270270875</v>
      </c>
      <c r="I135">
        <f>(B135*B4+C135*C4+D135*D4+E135*E4+F135*F4)/SUM(B4:F4)</f>
        <v>-0.0018323974934040849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2005-10-27T07:07:05Z</cp:lastPrinted>
  <dcterms:created xsi:type="dcterms:W3CDTF">2005-10-27T07:07:05Z</dcterms:created>
  <dcterms:modified xsi:type="dcterms:W3CDTF">2005-10-27T09:59:39Z</dcterms:modified>
  <cp:category/>
  <cp:version/>
  <cp:contentType/>
  <cp:contentStatus/>
</cp:coreProperties>
</file>