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<sst xmlns="http://schemas.openxmlformats.org/spreadsheetml/2006/main" count="204" uniqueCount="98">
  <si>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27/10/2005       11:03:09</t>
  </si>
  <si>
    <t>LISSNER</t>
  </si>
  <si>
    <t>HCMQAP717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</si>
  <si>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</si>
  <si>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</si>
  <si>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</si>
  <si>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</si>
  <si>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</si>
  <si>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</si>
  <si>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</si>
  <si>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</si>
  <si>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</si>
  <si>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</si>
  <si>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</si>
  <si>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</si>
  <si>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</si>
  <si>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</si>
  <si>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</si>
  <si>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</si>
  <si>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</si>
  <si>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</si>
  <si>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</si>
  <si>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</si>
  <si>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</si>
  <si>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</si>
  <si>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</si>
  <si>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</si>
  <si>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</si>
  <si>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</si>
  <si>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</si>
  <si>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</si>
  <si>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</si>
  <si>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</si>
  <si>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</si>
  <si>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</si>
  <si>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a7*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</si>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</sst>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8757499"/>
        <c:axId val="34599764"/>
      </c:lineChart>
      <c:catAx>
        <c:axId val="187574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599764"/>
        <c:crosses val="autoZero"/>
        <c:auto val="1"/>
        <c:lblOffset val="100"/>
        <c:noMultiLvlLbl val="0"/>
      </c:catAx>
      <c:valAx>
        <c:axId val="34599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75749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-0.002257</v>
      </c>
      <c r="C4" s="12">
        <v>-0.003751</v>
      </c>
      <c r="D4" s="12">
        <v>-0.003749</v>
      </c>
      <c r="E4" s="12">
        <v>-0.00375</v>
      </c>
      <c r="F4" s="24">
        <v>-0.002079</v>
      </c>
      <c r="G4" s="34">
        <v>-0.011687</v>
      </c>
    </row>
    <row r="5" spans="1:7" ht="12.75" thickBot="1">
      <c r="A5" s="44" t="s">
        <v>13</v>
      </c>
      <c r="B5" s="45">
        <v>5.406441</v>
      </c>
      <c r="C5" s="46">
        <v>2.1871</v>
      </c>
      <c r="D5" s="46">
        <v>-0.580396</v>
      </c>
      <c r="E5" s="46">
        <v>-3.230539</v>
      </c>
      <c r="F5" s="47">
        <v>-2.899873</v>
      </c>
      <c r="G5" s="48">
        <v>5.893775</v>
      </c>
    </row>
    <row r="6" spans="1:7" ht="12.75" thickTop="1">
      <c r="A6" s="6" t="s">
        <v>14</v>
      </c>
      <c r="B6" s="39">
        <v>53.4493</v>
      </c>
      <c r="C6" s="40">
        <v>-106.0962</v>
      </c>
      <c r="D6" s="40">
        <v>54.54553</v>
      </c>
      <c r="E6" s="40">
        <v>-27.11136</v>
      </c>
      <c r="F6" s="41">
        <v>83.92108</v>
      </c>
      <c r="G6" s="42">
        <v>-0.00120477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4.394326</v>
      </c>
      <c r="C8" s="13">
        <v>-1.427771</v>
      </c>
      <c r="D8" s="13">
        <v>0.6904684</v>
      </c>
      <c r="E8" s="13">
        <v>0.8762663</v>
      </c>
      <c r="F8" s="25">
        <v>-1.007264</v>
      </c>
      <c r="G8" s="35">
        <v>0.535357</v>
      </c>
    </row>
    <row r="9" spans="1:7" ht="12">
      <c r="A9" s="20" t="s">
        <v>17</v>
      </c>
      <c r="B9" s="29">
        <v>-0.03460739</v>
      </c>
      <c r="C9" s="13">
        <v>-1.080452</v>
      </c>
      <c r="D9" s="13">
        <v>-0.1876929</v>
      </c>
      <c r="E9" s="13">
        <v>-0.1820655</v>
      </c>
      <c r="F9" s="25">
        <v>-2.394598</v>
      </c>
      <c r="G9" s="35">
        <v>-0.6733472</v>
      </c>
    </row>
    <row r="10" spans="1:7" ht="12">
      <c r="A10" s="20" t="s">
        <v>18</v>
      </c>
      <c r="B10" s="29">
        <v>-0.3597093</v>
      </c>
      <c r="C10" s="13">
        <v>0.8169592</v>
      </c>
      <c r="D10" s="13">
        <v>0.2801132</v>
      </c>
      <c r="E10" s="13">
        <v>-0.1756482</v>
      </c>
      <c r="F10" s="25">
        <v>0.05000275</v>
      </c>
      <c r="G10" s="35">
        <v>0.176311</v>
      </c>
    </row>
    <row r="11" spans="1:7" ht="12">
      <c r="A11" s="21" t="s">
        <v>19</v>
      </c>
      <c r="B11" s="31">
        <v>2.689053</v>
      </c>
      <c r="C11" s="15">
        <v>1.074014</v>
      </c>
      <c r="D11" s="15">
        <v>1.842818</v>
      </c>
      <c r="E11" s="15">
        <v>1.193922</v>
      </c>
      <c r="F11" s="27">
        <v>13.15747</v>
      </c>
      <c r="G11" s="37">
        <v>3.133263</v>
      </c>
    </row>
    <row r="12" spans="1:7" ht="12">
      <c r="A12" s="20" t="s">
        <v>20</v>
      </c>
      <c r="B12" s="29">
        <v>0.121477</v>
      </c>
      <c r="C12" s="13">
        <v>0.1130796</v>
      </c>
      <c r="D12" s="13">
        <v>0.2802606</v>
      </c>
      <c r="E12" s="13">
        <v>-0.05886454</v>
      </c>
      <c r="F12" s="25">
        <v>0.5034976</v>
      </c>
      <c r="G12" s="35">
        <v>0.1652004</v>
      </c>
    </row>
    <row r="13" spans="1:7" ht="12">
      <c r="A13" s="20" t="s">
        <v>21</v>
      </c>
      <c r="B13" s="29">
        <v>-0.03940118</v>
      </c>
      <c r="C13" s="13">
        <v>-0.2229306</v>
      </c>
      <c r="D13" s="13">
        <v>-0.02161824</v>
      </c>
      <c r="E13" s="13">
        <v>-0.2296976</v>
      </c>
      <c r="F13" s="25">
        <v>-0.08083423</v>
      </c>
      <c r="G13" s="35">
        <v>-0.1305941</v>
      </c>
    </row>
    <row r="14" spans="1:7" ht="12">
      <c r="A14" s="20" t="s">
        <v>22</v>
      </c>
      <c r="B14" s="29">
        <v>-0.0003916706</v>
      </c>
      <c r="C14" s="13">
        <v>0.02766623</v>
      </c>
      <c r="D14" s="13">
        <v>-0.01583802</v>
      </c>
      <c r="E14" s="13">
        <v>-0.06007319</v>
      </c>
      <c r="F14" s="25">
        <v>0.1248747</v>
      </c>
      <c r="G14" s="35">
        <v>0.004992528</v>
      </c>
    </row>
    <row r="15" spans="1:7" ht="12">
      <c r="A15" s="21" t="s">
        <v>23</v>
      </c>
      <c r="B15" s="31">
        <v>-0.3788035</v>
      </c>
      <c r="C15" s="15">
        <v>-0.1197383</v>
      </c>
      <c r="D15" s="15">
        <v>-0.0865575</v>
      </c>
      <c r="E15" s="15">
        <v>-0.1330719</v>
      </c>
      <c r="F15" s="27">
        <v>-0.3327761</v>
      </c>
      <c r="G15" s="37">
        <v>-0.1808915</v>
      </c>
    </row>
    <row r="16" spans="1:7" ht="12">
      <c r="A16" s="20" t="s">
        <v>24</v>
      </c>
      <c r="B16" s="29">
        <v>0.01210132</v>
      </c>
      <c r="C16" s="13">
        <v>0.02563973</v>
      </c>
      <c r="D16" s="13">
        <v>0.01731659</v>
      </c>
      <c r="E16" s="13">
        <v>0.00917641</v>
      </c>
      <c r="F16" s="25">
        <v>-0.03400702</v>
      </c>
      <c r="G16" s="35">
        <v>0.009756904</v>
      </c>
    </row>
    <row r="17" spans="1:7" ht="12">
      <c r="A17" s="20" t="s">
        <v>25</v>
      </c>
      <c r="B17" s="29">
        <v>-0.03042485</v>
      </c>
      <c r="C17" s="13">
        <v>-0.02437903</v>
      </c>
      <c r="D17" s="13">
        <v>-0.02291645</v>
      </c>
      <c r="E17" s="13">
        <v>-0.006942727</v>
      </c>
      <c r="F17" s="25">
        <v>-0.03000524</v>
      </c>
      <c r="G17" s="35">
        <v>-0.02145568</v>
      </c>
    </row>
    <row r="18" spans="1:7" ht="12">
      <c r="A18" s="20" t="s">
        <v>26</v>
      </c>
      <c r="B18" s="29">
        <v>0.005744012</v>
      </c>
      <c r="C18" s="13">
        <v>0.03354484</v>
      </c>
      <c r="D18" s="13">
        <v>-0.003876892</v>
      </c>
      <c r="E18" s="13">
        <v>0.02349754</v>
      </c>
      <c r="F18" s="25">
        <v>-0.03738884</v>
      </c>
      <c r="G18" s="35">
        <v>0.008643427</v>
      </c>
    </row>
    <row r="19" spans="1:7" ht="12">
      <c r="A19" s="21" t="s">
        <v>27</v>
      </c>
      <c r="B19" s="31">
        <v>-0.2152882</v>
      </c>
      <c r="C19" s="15">
        <v>-0.1841133</v>
      </c>
      <c r="D19" s="15">
        <v>-0.1963633</v>
      </c>
      <c r="E19" s="15">
        <v>-0.1874738</v>
      </c>
      <c r="F19" s="27">
        <v>-0.1460334</v>
      </c>
      <c r="G19" s="37">
        <v>-0.1873048</v>
      </c>
    </row>
    <row r="20" spans="1:7" ht="12.75" thickBot="1">
      <c r="A20" s="44" t="s">
        <v>28</v>
      </c>
      <c r="B20" s="45">
        <v>-0.000236036</v>
      </c>
      <c r="C20" s="46">
        <v>-0.0005339767</v>
      </c>
      <c r="D20" s="46">
        <v>-0.001152818</v>
      </c>
      <c r="E20" s="46">
        <v>0.0005364096</v>
      </c>
      <c r="F20" s="47">
        <v>-0.01028463</v>
      </c>
      <c r="G20" s="48">
        <v>-0.001682693</v>
      </c>
    </row>
    <row r="21" spans="1:7" ht="12.75" thickTop="1">
      <c r="A21" s="6" t="s">
        <v>29</v>
      </c>
      <c r="B21" s="39">
        <v>-51.65776</v>
      </c>
      <c r="C21" s="40">
        <v>41.49135</v>
      </c>
      <c r="D21" s="40">
        <v>-17.28242</v>
      </c>
      <c r="E21" s="40">
        <v>13.58502</v>
      </c>
      <c r="F21" s="41">
        <v>-12.07126</v>
      </c>
      <c r="G21" s="43">
        <v>0.005499095</v>
      </c>
    </row>
    <row r="22" spans="1:7" ht="12">
      <c r="A22" s="20" t="s">
        <v>30</v>
      </c>
      <c r="B22" s="29">
        <v>108.133</v>
      </c>
      <c r="C22" s="13">
        <v>43.74227</v>
      </c>
      <c r="D22" s="13">
        <v>-11.60793</v>
      </c>
      <c r="E22" s="13">
        <v>-64.61168</v>
      </c>
      <c r="F22" s="25">
        <v>-57.99812</v>
      </c>
      <c r="G22" s="36">
        <v>0</v>
      </c>
    </row>
    <row r="23" spans="1:7" ht="12">
      <c r="A23" s="20" t="s">
        <v>31</v>
      </c>
      <c r="B23" s="29">
        <v>-5.780579</v>
      </c>
      <c r="C23" s="13">
        <v>-0.9908746</v>
      </c>
      <c r="D23" s="13">
        <v>3.559951</v>
      </c>
      <c r="E23" s="13">
        <v>0.2179204</v>
      </c>
      <c r="F23" s="25">
        <v>8.71786</v>
      </c>
      <c r="G23" s="35">
        <v>0.9959643</v>
      </c>
    </row>
    <row r="24" spans="1:7" ht="12">
      <c r="A24" s="20" t="s">
        <v>32</v>
      </c>
      <c r="B24" s="29">
        <v>-1.71835</v>
      </c>
      <c r="C24" s="13">
        <v>0.2493328</v>
      </c>
      <c r="D24" s="13">
        <v>0.6303396</v>
      </c>
      <c r="E24" s="13">
        <v>-0.5169371</v>
      </c>
      <c r="F24" s="25">
        <v>3.611087</v>
      </c>
      <c r="G24" s="35">
        <v>0.3200567</v>
      </c>
    </row>
    <row r="25" spans="1:7" ht="12">
      <c r="A25" s="20" t="s">
        <v>33</v>
      </c>
      <c r="B25" s="29">
        <v>-1.751788</v>
      </c>
      <c r="C25" s="13">
        <v>0.5944019</v>
      </c>
      <c r="D25" s="13">
        <v>1.022512</v>
      </c>
      <c r="E25" s="13">
        <v>0.03927453</v>
      </c>
      <c r="F25" s="25">
        <v>-0.7776728</v>
      </c>
      <c r="G25" s="35">
        <v>0.04107143</v>
      </c>
    </row>
    <row r="26" spans="1:7" ht="12">
      <c r="A26" s="21" t="s">
        <v>34</v>
      </c>
      <c r="B26" s="31">
        <v>0.654427</v>
      </c>
      <c r="C26" s="15">
        <v>-0.3039377</v>
      </c>
      <c r="D26" s="15">
        <v>-0.3354068</v>
      </c>
      <c r="E26" s="15">
        <v>-0.560966</v>
      </c>
      <c r="F26" s="27">
        <v>1.070868</v>
      </c>
      <c r="G26" s="37">
        <v>-0.0513125</v>
      </c>
    </row>
    <row r="27" spans="1:7" ht="12">
      <c r="A27" s="20" t="s">
        <v>35</v>
      </c>
      <c r="B27" s="29">
        <v>-0.6386258</v>
      </c>
      <c r="C27" s="13">
        <v>-0.6443974</v>
      </c>
      <c r="D27" s="13">
        <v>-0.3276567</v>
      </c>
      <c r="E27" s="13">
        <v>-0.1230412</v>
      </c>
      <c r="F27" s="25">
        <v>-0.01184472</v>
      </c>
      <c r="G27" s="49">
        <v>-0.3575713</v>
      </c>
    </row>
    <row r="28" spans="1:7" ht="12">
      <c r="A28" s="20" t="s">
        <v>36</v>
      </c>
      <c r="B28" s="29">
        <v>-0.3528481</v>
      </c>
      <c r="C28" s="13">
        <v>0.4264718</v>
      </c>
      <c r="D28" s="13">
        <v>0.3998773</v>
      </c>
      <c r="E28" s="13">
        <v>-0.08735155</v>
      </c>
      <c r="F28" s="25">
        <v>0.2635197</v>
      </c>
      <c r="G28" s="35">
        <v>0.1618677</v>
      </c>
    </row>
    <row r="29" spans="1:7" ht="12">
      <c r="A29" s="20" t="s">
        <v>37</v>
      </c>
      <c r="B29" s="29">
        <v>-0.2062776</v>
      </c>
      <c r="C29" s="13">
        <v>0.09592257</v>
      </c>
      <c r="D29" s="13">
        <v>-0.006119247</v>
      </c>
      <c r="E29" s="13">
        <v>0.01610629</v>
      </c>
      <c r="F29" s="25">
        <v>0.04030667</v>
      </c>
      <c r="G29" s="35">
        <v>0.0009913326</v>
      </c>
    </row>
    <row r="30" spans="1:7" ht="12">
      <c r="A30" s="21" t="s">
        <v>38</v>
      </c>
      <c r="B30" s="31">
        <v>0.09028079</v>
      </c>
      <c r="C30" s="15">
        <v>0.03113254</v>
      </c>
      <c r="D30" s="15">
        <v>-0.01492592</v>
      </c>
      <c r="E30" s="15">
        <v>-0.01939463</v>
      </c>
      <c r="F30" s="27">
        <v>0.1087278</v>
      </c>
      <c r="G30" s="37">
        <v>0.02682039</v>
      </c>
    </row>
    <row r="31" spans="1:7" ht="12">
      <c r="A31" s="20" t="s">
        <v>39</v>
      </c>
      <c r="B31" s="29">
        <v>-0.07693691</v>
      </c>
      <c r="C31" s="13">
        <v>-0.08945282</v>
      </c>
      <c r="D31" s="13">
        <v>-0.08349831</v>
      </c>
      <c r="E31" s="13">
        <v>-0.03219454</v>
      </c>
      <c r="F31" s="25">
        <v>-0.01864799</v>
      </c>
      <c r="G31" s="35">
        <v>-0.0629891</v>
      </c>
    </row>
    <row r="32" spans="1:7" ht="12">
      <c r="A32" s="20" t="s">
        <v>40</v>
      </c>
      <c r="B32" s="29">
        <v>-0.02626039</v>
      </c>
      <c r="C32" s="13">
        <v>0.09718578</v>
      </c>
      <c r="D32" s="13">
        <v>0.06508692</v>
      </c>
      <c r="E32" s="13">
        <v>-0.0001369218</v>
      </c>
      <c r="F32" s="25">
        <v>-0.01244456</v>
      </c>
      <c r="G32" s="35">
        <v>0.0335519</v>
      </c>
    </row>
    <row r="33" spans="1:7" ht="12">
      <c r="A33" s="20" t="s">
        <v>41</v>
      </c>
      <c r="B33" s="29">
        <v>0.08233625</v>
      </c>
      <c r="C33" s="13">
        <v>0.05022321</v>
      </c>
      <c r="D33" s="13">
        <v>0.0621752</v>
      </c>
      <c r="E33" s="13">
        <v>0.07639171</v>
      </c>
      <c r="F33" s="25">
        <v>0.04338586</v>
      </c>
      <c r="G33" s="35">
        <v>0.06313231</v>
      </c>
    </row>
    <row r="34" spans="1:7" ht="12">
      <c r="A34" s="21" t="s">
        <v>42</v>
      </c>
      <c r="B34" s="31">
        <v>-0.001440025</v>
      </c>
      <c r="C34" s="15">
        <v>-0.005701048</v>
      </c>
      <c r="D34" s="15">
        <v>0.0004860085</v>
      </c>
      <c r="E34" s="15">
        <v>0.006099876</v>
      </c>
      <c r="F34" s="27">
        <v>-0.0239321</v>
      </c>
      <c r="G34" s="37">
        <v>-0.003173046</v>
      </c>
    </row>
    <row r="35" spans="1:7" ht="12.75" thickBot="1">
      <c r="A35" s="22" t="s">
        <v>43</v>
      </c>
      <c r="B35" s="32">
        <v>-0.005123586</v>
      </c>
      <c r="C35" s="16">
        <v>-0.002085112</v>
      </c>
      <c r="D35" s="16">
        <v>0.003343327</v>
      </c>
      <c r="E35" s="16">
        <v>-0.002585797</v>
      </c>
      <c r="F35" s="28">
        <v>0.001621024</v>
      </c>
      <c r="G35" s="38">
        <v>-0.0008452643</v>
      </c>
    </row>
    <row r="36" spans="1:7" ht="12">
      <c r="A36" s="4" t="s">
        <v>44</v>
      </c>
      <c r="B36" s="3">
        <v>22.65015</v>
      </c>
      <c r="C36" s="3">
        <v>22.65625</v>
      </c>
      <c r="D36" s="3">
        <v>22.66846</v>
      </c>
      <c r="E36" s="3">
        <v>22.67456</v>
      </c>
      <c r="F36" s="3">
        <v>22.68982</v>
      </c>
      <c r="G36" s="3"/>
    </row>
    <row r="37" spans="1:6" ht="12">
      <c r="A37" s="4" t="s">
        <v>45</v>
      </c>
      <c r="B37" s="2">
        <v>-0.2207438</v>
      </c>
      <c r="C37" s="2">
        <v>-0.1530965</v>
      </c>
      <c r="D37" s="2">
        <v>-0.1256307</v>
      </c>
      <c r="E37" s="2">
        <v>-0.1017253</v>
      </c>
      <c r="F37" s="2">
        <v>-0.0869751</v>
      </c>
    </row>
    <row r="38" spans="1:7" ht="12">
      <c r="A38" s="4" t="s">
        <v>53</v>
      </c>
      <c r="B38" s="2">
        <v>-8.99037E-05</v>
      </c>
      <c r="C38" s="2">
        <v>0.0001800516</v>
      </c>
      <c r="D38" s="2">
        <v>-9.276138E-05</v>
      </c>
      <c r="E38" s="2">
        <v>4.623659E-05</v>
      </c>
      <c r="F38" s="2">
        <v>-0.0001427801</v>
      </c>
      <c r="G38" s="2">
        <v>0.0002242516</v>
      </c>
    </row>
    <row r="39" spans="1:7" ht="12.75" thickBot="1">
      <c r="A39" s="4" t="s">
        <v>54</v>
      </c>
      <c r="B39" s="2">
        <v>8.879036E-05</v>
      </c>
      <c r="C39" s="2">
        <v>-7.132287E-05</v>
      </c>
      <c r="D39" s="2">
        <v>2.927243E-05</v>
      </c>
      <c r="E39" s="2">
        <v>-2.27958E-05</v>
      </c>
      <c r="F39" s="2">
        <v>1.969304E-05</v>
      </c>
      <c r="G39" s="2">
        <v>0.0007743907</v>
      </c>
    </row>
    <row r="40" spans="2:7" ht="12.75" thickBot="1">
      <c r="B40" s="7" t="s">
        <v>46</v>
      </c>
      <c r="C40" s="18">
        <v>-0.00375</v>
      </c>
      <c r="D40" s="17" t="s">
        <v>47</v>
      </c>
      <c r="E40" s="18">
        <v>3.116739</v>
      </c>
      <c r="F40" s="17" t="s">
        <v>48</v>
      </c>
      <c r="G40" s="8">
        <v>54.970493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0.003751</v>
      </c>
      <c r="D4">
        <v>0.003749</v>
      </c>
      <c r="E4">
        <v>0.00375</v>
      </c>
      <c r="F4">
        <v>0.002079</v>
      </c>
      <c r="G4">
        <v>0.011687</v>
      </c>
    </row>
    <row r="5" spans="1:7" ht="12.75">
      <c r="A5" t="s">
        <v>13</v>
      </c>
      <c r="B5">
        <v>5.406441</v>
      </c>
      <c r="C5">
        <v>2.1871</v>
      </c>
      <c r="D5">
        <v>-0.580396</v>
      </c>
      <c r="E5">
        <v>-3.230539</v>
      </c>
      <c r="F5">
        <v>-2.899873</v>
      </c>
      <c r="G5">
        <v>5.893775</v>
      </c>
    </row>
    <row r="6" spans="1:7" ht="12.75">
      <c r="A6" t="s">
        <v>14</v>
      </c>
      <c r="B6" s="50">
        <v>53.4493</v>
      </c>
      <c r="C6" s="50">
        <v>-106.0962</v>
      </c>
      <c r="D6" s="50">
        <v>54.54553</v>
      </c>
      <c r="E6" s="50">
        <v>-27.11136</v>
      </c>
      <c r="F6" s="50">
        <v>83.92108</v>
      </c>
      <c r="G6" s="50">
        <v>-0.00120477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4.394326</v>
      </c>
      <c r="C8" s="50">
        <v>-1.427771</v>
      </c>
      <c r="D8" s="50">
        <v>0.6904684</v>
      </c>
      <c r="E8" s="50">
        <v>0.8762663</v>
      </c>
      <c r="F8" s="50">
        <v>-1.007264</v>
      </c>
      <c r="G8" s="50">
        <v>0.535357</v>
      </c>
    </row>
    <row r="9" spans="1:7" ht="12.75">
      <c r="A9" t="s">
        <v>17</v>
      </c>
      <c r="B9" s="50">
        <v>-0.03460739</v>
      </c>
      <c r="C9" s="50">
        <v>-1.080452</v>
      </c>
      <c r="D9" s="50">
        <v>-0.1876929</v>
      </c>
      <c r="E9" s="50">
        <v>-0.1820655</v>
      </c>
      <c r="F9" s="50">
        <v>-2.394598</v>
      </c>
      <c r="G9" s="50">
        <v>-0.6733472</v>
      </c>
    </row>
    <row r="10" spans="1:7" ht="12.75">
      <c r="A10" t="s">
        <v>18</v>
      </c>
      <c r="B10" s="50">
        <v>-0.3597093</v>
      </c>
      <c r="C10" s="50">
        <v>0.8169592</v>
      </c>
      <c r="D10" s="50">
        <v>0.2801132</v>
      </c>
      <c r="E10" s="50">
        <v>-0.1756482</v>
      </c>
      <c r="F10" s="50">
        <v>0.05000275</v>
      </c>
      <c r="G10" s="50">
        <v>0.176311</v>
      </c>
    </row>
    <row r="11" spans="1:7" ht="12.75">
      <c r="A11" t="s">
        <v>19</v>
      </c>
      <c r="B11" s="50">
        <v>2.689053</v>
      </c>
      <c r="C11" s="50">
        <v>1.074014</v>
      </c>
      <c r="D11" s="50">
        <v>1.842818</v>
      </c>
      <c r="E11" s="50">
        <v>1.193922</v>
      </c>
      <c r="F11" s="50">
        <v>13.15747</v>
      </c>
      <c r="G11" s="50">
        <v>3.133263</v>
      </c>
    </row>
    <row r="12" spans="1:7" ht="12.75">
      <c r="A12" t="s">
        <v>20</v>
      </c>
      <c r="B12" s="50">
        <v>0.121477</v>
      </c>
      <c r="C12" s="50">
        <v>0.1130796</v>
      </c>
      <c r="D12" s="50">
        <v>0.2802606</v>
      </c>
      <c r="E12" s="50">
        <v>-0.05886454</v>
      </c>
      <c r="F12" s="50">
        <v>0.5034976</v>
      </c>
      <c r="G12" s="50">
        <v>0.1652004</v>
      </c>
    </row>
    <row r="13" spans="1:7" ht="12.75">
      <c r="A13" t="s">
        <v>21</v>
      </c>
      <c r="B13" s="50">
        <v>-0.03940118</v>
      </c>
      <c r="C13" s="50">
        <v>-0.2229306</v>
      </c>
      <c r="D13" s="50">
        <v>-0.02161824</v>
      </c>
      <c r="E13" s="50">
        <v>-0.2296976</v>
      </c>
      <c r="F13" s="50">
        <v>-0.08083423</v>
      </c>
      <c r="G13" s="50">
        <v>-0.1305941</v>
      </c>
    </row>
    <row r="14" spans="1:7" ht="12.75">
      <c r="A14" t="s">
        <v>22</v>
      </c>
      <c r="B14" s="50">
        <v>-0.0003916706</v>
      </c>
      <c r="C14" s="50">
        <v>0.02766623</v>
      </c>
      <c r="D14" s="50">
        <v>-0.01583802</v>
      </c>
      <c r="E14" s="50">
        <v>-0.06007319</v>
      </c>
      <c r="F14" s="50">
        <v>0.1248747</v>
      </c>
      <c r="G14" s="50">
        <v>0.004992528</v>
      </c>
    </row>
    <row r="15" spans="1:7" ht="12.75">
      <c r="A15" t="s">
        <v>23</v>
      </c>
      <c r="B15" s="50">
        <v>-0.3788035</v>
      </c>
      <c r="C15" s="50">
        <v>-0.1197383</v>
      </c>
      <c r="D15" s="50">
        <v>-0.0865575</v>
      </c>
      <c r="E15" s="50">
        <v>-0.1330719</v>
      </c>
      <c r="F15" s="50">
        <v>-0.3327761</v>
      </c>
      <c r="G15" s="50">
        <v>-0.1808915</v>
      </c>
    </row>
    <row r="16" spans="1:7" ht="12.75">
      <c r="A16" t="s">
        <v>24</v>
      </c>
      <c r="B16" s="50">
        <v>0.01210132</v>
      </c>
      <c r="C16" s="50">
        <v>0.02563973</v>
      </c>
      <c r="D16" s="50">
        <v>0.01731659</v>
      </c>
      <c r="E16" s="50">
        <v>0.00917641</v>
      </c>
      <c r="F16" s="50">
        <v>-0.03400702</v>
      </c>
      <c r="G16" s="50">
        <v>0.009756904</v>
      </c>
    </row>
    <row r="17" spans="1:7" ht="12.75">
      <c r="A17" t="s">
        <v>25</v>
      </c>
      <c r="B17" s="50">
        <v>-0.03042485</v>
      </c>
      <c r="C17" s="50">
        <v>-0.02437903</v>
      </c>
      <c r="D17" s="50">
        <v>-0.02291645</v>
      </c>
      <c r="E17" s="50">
        <v>-0.006942727</v>
      </c>
      <c r="F17" s="50">
        <v>-0.03000524</v>
      </c>
      <c r="G17" s="50">
        <v>-0.02145568</v>
      </c>
    </row>
    <row r="18" spans="1:7" ht="12.75">
      <c r="A18" t="s">
        <v>26</v>
      </c>
      <c r="B18" s="50">
        <v>0.005744012</v>
      </c>
      <c r="C18" s="50">
        <v>0.03354484</v>
      </c>
      <c r="D18" s="50">
        <v>-0.003876892</v>
      </c>
      <c r="E18" s="50">
        <v>0.02349754</v>
      </c>
      <c r="F18" s="50">
        <v>-0.03738884</v>
      </c>
      <c r="G18" s="50">
        <v>0.008643427</v>
      </c>
    </row>
    <row r="19" spans="1:7" ht="12.75">
      <c r="A19" t="s">
        <v>27</v>
      </c>
      <c r="B19" s="50">
        <v>-0.2152882</v>
      </c>
      <c r="C19" s="50">
        <v>-0.1841133</v>
      </c>
      <c r="D19" s="50">
        <v>-0.1963633</v>
      </c>
      <c r="E19" s="50">
        <v>-0.1874738</v>
      </c>
      <c r="F19" s="50">
        <v>-0.1460334</v>
      </c>
      <c r="G19" s="50">
        <v>-0.1873048</v>
      </c>
    </row>
    <row r="20" spans="1:7" ht="12.75">
      <c r="A20" t="s">
        <v>28</v>
      </c>
      <c r="B20" s="50">
        <v>-0.000236036</v>
      </c>
      <c r="C20" s="50">
        <v>-0.0005339767</v>
      </c>
      <c r="D20" s="50">
        <v>-0.001152818</v>
      </c>
      <c r="E20" s="50">
        <v>0.0005364096</v>
      </c>
      <c r="F20" s="50">
        <v>-0.01028463</v>
      </c>
      <c r="G20" s="50">
        <v>-0.001682693</v>
      </c>
    </row>
    <row r="21" spans="1:7" ht="12.75">
      <c r="A21" t="s">
        <v>29</v>
      </c>
      <c r="B21" s="50">
        <v>-51.65776</v>
      </c>
      <c r="C21" s="50">
        <v>41.49135</v>
      </c>
      <c r="D21" s="50">
        <v>-17.28242</v>
      </c>
      <c r="E21" s="50">
        <v>13.58502</v>
      </c>
      <c r="F21" s="50">
        <v>-12.07126</v>
      </c>
      <c r="G21" s="50">
        <v>0.005499095</v>
      </c>
    </row>
    <row r="22" spans="1:7" ht="12.75">
      <c r="A22" t="s">
        <v>30</v>
      </c>
      <c r="B22" s="50">
        <v>108.133</v>
      </c>
      <c r="C22" s="50">
        <v>43.74227</v>
      </c>
      <c r="D22" s="50">
        <v>-11.60793</v>
      </c>
      <c r="E22" s="50">
        <v>-64.61168</v>
      </c>
      <c r="F22" s="50">
        <v>-57.99812</v>
      </c>
      <c r="G22" s="50">
        <v>0</v>
      </c>
    </row>
    <row r="23" spans="1:7" ht="12.75">
      <c r="A23" t="s">
        <v>31</v>
      </c>
      <c r="B23" s="50">
        <v>-5.780579</v>
      </c>
      <c r="C23" s="50">
        <v>-0.9908746</v>
      </c>
      <c r="D23" s="50">
        <v>3.559951</v>
      </c>
      <c r="E23" s="50">
        <v>0.2179204</v>
      </c>
      <c r="F23" s="50">
        <v>8.71786</v>
      </c>
      <c r="G23" s="50">
        <v>0.9959643</v>
      </c>
    </row>
    <row r="24" spans="1:7" ht="12.75">
      <c r="A24" t="s">
        <v>32</v>
      </c>
      <c r="B24" s="50">
        <v>-1.71835</v>
      </c>
      <c r="C24" s="50">
        <v>0.2493328</v>
      </c>
      <c r="D24" s="50">
        <v>0.6303396</v>
      </c>
      <c r="E24" s="50">
        <v>-0.5169371</v>
      </c>
      <c r="F24" s="50">
        <v>3.611087</v>
      </c>
      <c r="G24" s="50">
        <v>0.3200567</v>
      </c>
    </row>
    <row r="25" spans="1:7" ht="12.75">
      <c r="A25" t="s">
        <v>33</v>
      </c>
      <c r="B25" s="50">
        <v>-1.751788</v>
      </c>
      <c r="C25" s="50">
        <v>0.5944019</v>
      </c>
      <c r="D25" s="50">
        <v>1.022512</v>
      </c>
      <c r="E25" s="50">
        <v>0.03927453</v>
      </c>
      <c r="F25" s="50">
        <v>-0.7776728</v>
      </c>
      <c r="G25" s="50">
        <v>0.04107143</v>
      </c>
    </row>
    <row r="26" spans="1:7" ht="12.75">
      <c r="A26" t="s">
        <v>34</v>
      </c>
      <c r="B26" s="50">
        <v>0.654427</v>
      </c>
      <c r="C26" s="50">
        <v>-0.3039377</v>
      </c>
      <c r="D26" s="50">
        <v>-0.3354068</v>
      </c>
      <c r="E26" s="50">
        <v>-0.560966</v>
      </c>
      <c r="F26" s="50">
        <v>1.070868</v>
      </c>
      <c r="G26" s="50">
        <v>-0.0513125</v>
      </c>
    </row>
    <row r="27" spans="1:7" ht="12.75">
      <c r="A27" t="s">
        <v>35</v>
      </c>
      <c r="B27" s="50">
        <v>-0.6386258</v>
      </c>
      <c r="C27" s="50">
        <v>-0.6443974</v>
      </c>
      <c r="D27" s="50">
        <v>-0.3276567</v>
      </c>
      <c r="E27" s="50">
        <v>-0.1230412</v>
      </c>
      <c r="F27" s="50">
        <v>-0.01184472</v>
      </c>
      <c r="G27" s="50">
        <v>-0.3575713</v>
      </c>
    </row>
    <row r="28" spans="1:7" ht="12.75">
      <c r="A28" t="s">
        <v>36</v>
      </c>
      <c r="B28" s="50">
        <v>-0.3528481</v>
      </c>
      <c r="C28" s="50">
        <v>0.4264718</v>
      </c>
      <c r="D28" s="50">
        <v>0.3998773</v>
      </c>
      <c r="E28" s="50">
        <v>-0.08735155</v>
      </c>
      <c r="F28" s="50">
        <v>0.2635197</v>
      </c>
      <c r="G28" s="50">
        <v>0.1618677</v>
      </c>
    </row>
    <row r="29" spans="1:7" ht="12.75">
      <c r="A29" t="s">
        <v>37</v>
      </c>
      <c r="B29" s="50">
        <v>-0.2062776</v>
      </c>
      <c r="C29" s="50">
        <v>0.09592257</v>
      </c>
      <c r="D29" s="50">
        <v>-0.006119247</v>
      </c>
      <c r="E29" s="50">
        <v>0.01610629</v>
      </c>
      <c r="F29" s="50">
        <v>0.04030667</v>
      </c>
      <c r="G29" s="50">
        <v>0.0009913326</v>
      </c>
    </row>
    <row r="30" spans="1:7" ht="12.75">
      <c r="A30" t="s">
        <v>38</v>
      </c>
      <c r="B30" s="50">
        <v>0.09028079</v>
      </c>
      <c r="C30" s="50">
        <v>0.03113254</v>
      </c>
      <c r="D30" s="50">
        <v>-0.01492592</v>
      </c>
      <c r="E30" s="50">
        <v>-0.01939463</v>
      </c>
      <c r="F30" s="50">
        <v>0.1087278</v>
      </c>
      <c r="G30" s="50">
        <v>0.02682039</v>
      </c>
    </row>
    <row r="31" spans="1:7" ht="12.75">
      <c r="A31" t="s">
        <v>39</v>
      </c>
      <c r="B31" s="50">
        <v>-0.07693691</v>
      </c>
      <c r="C31" s="50">
        <v>-0.08945282</v>
      </c>
      <c r="D31" s="50">
        <v>-0.08349831</v>
      </c>
      <c r="E31" s="50">
        <v>-0.03219454</v>
      </c>
      <c r="F31" s="50">
        <v>-0.01864799</v>
      </c>
      <c r="G31" s="50">
        <v>-0.0629891</v>
      </c>
    </row>
    <row r="32" spans="1:7" ht="12.75">
      <c r="A32" t="s">
        <v>40</v>
      </c>
      <c r="B32" s="50">
        <v>-0.02626039</v>
      </c>
      <c r="C32" s="50">
        <v>0.09718578</v>
      </c>
      <c r="D32" s="50">
        <v>0.06508692</v>
      </c>
      <c r="E32" s="50">
        <v>-0.0001369218</v>
      </c>
      <c r="F32" s="50">
        <v>-0.01244456</v>
      </c>
      <c r="G32" s="50">
        <v>0.0335519</v>
      </c>
    </row>
    <row r="33" spans="1:7" ht="12.75">
      <c r="A33" t="s">
        <v>41</v>
      </c>
      <c r="B33" s="50">
        <v>0.08233625</v>
      </c>
      <c r="C33" s="50">
        <v>0.05022321</v>
      </c>
      <c r="D33" s="50">
        <v>0.0621752</v>
      </c>
      <c r="E33" s="50">
        <v>0.07639171</v>
      </c>
      <c r="F33" s="50">
        <v>0.04338586</v>
      </c>
      <c r="G33" s="50">
        <v>0.06313231</v>
      </c>
    </row>
    <row r="34" spans="1:7" ht="12.75">
      <c r="A34" t="s">
        <v>42</v>
      </c>
      <c r="B34" s="50">
        <v>-0.001440025</v>
      </c>
      <c r="C34" s="50">
        <v>-0.005701048</v>
      </c>
      <c r="D34" s="50">
        <v>0.0004860085</v>
      </c>
      <c r="E34" s="50">
        <v>0.006099876</v>
      </c>
      <c r="F34" s="50">
        <v>-0.0239321</v>
      </c>
      <c r="G34" s="50">
        <v>-0.003173046</v>
      </c>
    </row>
    <row r="35" spans="1:7" ht="12.75">
      <c r="A35" t="s">
        <v>43</v>
      </c>
      <c r="B35" s="50">
        <v>-0.005123586</v>
      </c>
      <c r="C35" s="50">
        <v>-0.002085112</v>
      </c>
      <c r="D35" s="50">
        <v>0.003343327</v>
      </c>
      <c r="E35" s="50">
        <v>-0.002585797</v>
      </c>
      <c r="F35" s="50">
        <v>0.001621024</v>
      </c>
      <c r="G35" s="50">
        <v>-0.0008452643</v>
      </c>
    </row>
    <row r="36" spans="1:6" ht="12.75">
      <c r="A36" t="s">
        <v>44</v>
      </c>
      <c r="B36" s="50">
        <v>22.65015</v>
      </c>
      <c r="C36" s="50">
        <v>22.65625</v>
      </c>
      <c r="D36" s="50">
        <v>22.66846</v>
      </c>
      <c r="E36" s="50">
        <v>22.67456</v>
      </c>
      <c r="F36" s="50">
        <v>22.68982</v>
      </c>
    </row>
    <row r="37" spans="1:6" ht="12.75">
      <c r="A37" t="s">
        <v>45</v>
      </c>
      <c r="B37" s="50">
        <v>-0.2207438</v>
      </c>
      <c r="C37" s="50">
        <v>-0.1530965</v>
      </c>
      <c r="D37" s="50">
        <v>-0.1256307</v>
      </c>
      <c r="E37" s="50">
        <v>-0.1017253</v>
      </c>
      <c r="F37" s="50">
        <v>-0.0869751</v>
      </c>
    </row>
    <row r="38" spans="1:7" ht="12.75">
      <c r="A38" t="s">
        <v>55</v>
      </c>
      <c r="B38" s="50">
        <v>-8.99037E-05</v>
      </c>
      <c r="C38" s="50">
        <v>0.0001800516</v>
      </c>
      <c r="D38" s="50">
        <v>-9.276138E-05</v>
      </c>
      <c r="E38" s="50">
        <v>4.623659E-05</v>
      </c>
      <c r="F38" s="50">
        <v>-0.0001427801</v>
      </c>
      <c r="G38" s="50">
        <v>0.0002242516</v>
      </c>
    </row>
    <row r="39" spans="1:7" ht="12.75">
      <c r="A39" t="s">
        <v>56</v>
      </c>
      <c r="B39" s="50">
        <v>8.879036E-05</v>
      </c>
      <c r="C39" s="50">
        <v>-7.132287E-05</v>
      </c>
      <c r="D39" s="50">
        <v>2.927243E-05</v>
      </c>
      <c r="E39" s="50">
        <v>-2.27958E-05</v>
      </c>
      <c r="F39" s="50">
        <v>1.969304E-05</v>
      </c>
      <c r="G39" s="50">
        <v>0.0007743907</v>
      </c>
    </row>
    <row r="40" spans="2:7" ht="12.75">
      <c r="B40" t="s">
        <v>46</v>
      </c>
      <c r="C40">
        <v>-0.00375</v>
      </c>
      <c r="D40" t="s">
        <v>47</v>
      </c>
      <c r="E40">
        <v>3.116739</v>
      </c>
      <c r="F40" t="s">
        <v>48</v>
      </c>
      <c r="G40">
        <v>54.970493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-8.990369333421981E-05</v>
      </c>
      <c r="C50">
        <f>-0.017/(C7*C7+C22*C22)*(C21*C22+C6*C7)</f>
        <v>0.0001800515575265309</v>
      </c>
      <c r="D50">
        <f>-0.017/(D7*D7+D22*D22)*(D21*D22+D6*D7)</f>
        <v>-9.276138024024016E-05</v>
      </c>
      <c r="E50">
        <f>-0.017/(E7*E7+E22*E22)*(E21*E22+E6*E7)</f>
        <v>4.6236599438983323E-05</v>
      </c>
      <c r="F50">
        <f>-0.017/(F7*F7+F22*F22)*(F21*F22+F6*F7)</f>
        <v>-0.00014278005195604722</v>
      </c>
      <c r="G50">
        <f>(B50*B$4+C50*C$4+D50*D$4+E50*E$4+F50*F$4)/SUM(B$4:F$4)</f>
        <v>7.993467121700457E-08</v>
      </c>
    </row>
    <row r="51" spans="1:7" ht="12.75">
      <c r="A51" t="s">
        <v>59</v>
      </c>
      <c r="B51">
        <f>-0.017/(B7*B7+B22*B22)*(B21*B7-B6*B22)</f>
        <v>8.879034760713093E-05</v>
      </c>
      <c r="C51">
        <f>-0.017/(C7*C7+C22*C22)*(C21*C7-C6*C22)</f>
        <v>-7.132288138432461E-05</v>
      </c>
      <c r="D51">
        <f>-0.017/(D7*D7+D22*D22)*(D21*D7-D6*D22)</f>
        <v>2.9272437239146792E-05</v>
      </c>
      <c r="E51">
        <f>-0.017/(E7*E7+E22*E22)*(E21*E7-E6*E22)</f>
        <v>-2.2795791563276027E-05</v>
      </c>
      <c r="F51">
        <f>-0.017/(F7*F7+F22*F22)*(F21*F7-F6*F22)</f>
        <v>1.96930445413047E-05</v>
      </c>
      <c r="G51">
        <f>(B51*B$4+C51*C$4+D51*D$4+E51*E$4+F51*F$4)/SUM(B$4:F$4)</f>
        <v>-1.2397825450137208E-07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10000.01390511549</v>
      </c>
      <c r="C62">
        <f>C7+(2/0.017)*(C8*C50-C23*C51)</f>
        <v>9999.961441832482</v>
      </c>
      <c r="D62">
        <f>D7+(2/0.017)*(D8*D50-D23*D51)</f>
        <v>9999.980205030115</v>
      </c>
      <c r="E62">
        <f>E7+(2/0.017)*(E8*E50-E23*E51)</f>
        <v>10000.005350969639</v>
      </c>
      <c r="F62">
        <f>F7+(2/0.017)*(F8*F50-F23*F51)</f>
        <v>9999.996721882468</v>
      </c>
    </row>
    <row r="63" spans="1:6" ht="12.75">
      <c r="A63" t="s">
        <v>67</v>
      </c>
      <c r="B63">
        <f>B8+(3/0.017)*(B9*B50-B24*B51)</f>
        <v>4.421799686939124</v>
      </c>
      <c r="C63">
        <f>C8+(3/0.017)*(C9*C50-C24*C51)</f>
        <v>-1.4589628703023</v>
      </c>
      <c r="D63">
        <f>D8+(3/0.017)*(D9*D50-D24*D51)</f>
        <v>0.690284707544402</v>
      </c>
      <c r="E63">
        <f>E8+(3/0.017)*(E9*E50-E24*E51)</f>
        <v>0.8727012270626914</v>
      </c>
      <c r="F63">
        <f>F8+(3/0.017)*(F9*F50-F24*F51)</f>
        <v>-0.9594779653434728</v>
      </c>
    </row>
    <row r="64" spans="1:6" ht="12.75">
      <c r="A64" t="s">
        <v>68</v>
      </c>
      <c r="B64">
        <f>B9+(4/0.017)*(B10*B50-B25*B51)</f>
        <v>0.009599918247215886</v>
      </c>
      <c r="C64">
        <f>C9+(4/0.017)*(C10*C50-C25*C51)</f>
        <v>-1.0358662982108362</v>
      </c>
      <c r="D64">
        <f>D9+(4/0.017)*(D10*D50-D25*D51)</f>
        <v>-0.20084939538865526</v>
      </c>
      <c r="E64">
        <f>E9+(4/0.017)*(E10*E50-E25*E51)</f>
        <v>-0.18376575446257712</v>
      </c>
      <c r="F64">
        <f>F9+(4/0.017)*(F10*F50-F25*F51)</f>
        <v>-2.3926743882715256</v>
      </c>
    </row>
    <row r="65" spans="1:6" ht="12.75">
      <c r="A65" t="s">
        <v>69</v>
      </c>
      <c r="B65">
        <f>B10+(5/0.017)*(B11*B50-B26*B51)</f>
        <v>-0.4479041814955752</v>
      </c>
      <c r="C65">
        <f>C10+(5/0.017)*(C11*C50-C26*C51)</f>
        <v>0.8674592532294044</v>
      </c>
      <c r="D65">
        <f>D10+(5/0.017)*(D11*D50-D26*D51)</f>
        <v>0.2327237392032424</v>
      </c>
      <c r="E65">
        <f>E10+(5/0.017)*(E11*E50-E26*E51)</f>
        <v>-0.1631731325690279</v>
      </c>
      <c r="F65">
        <f>F10+(5/0.017)*(F11*F50-F26*F51)</f>
        <v>-0.5087363386564678</v>
      </c>
    </row>
    <row r="66" spans="1:6" ht="12.75">
      <c r="A66" t="s">
        <v>70</v>
      </c>
      <c r="B66">
        <f>B11+(6/0.017)*(B12*B50-B27*B51)</f>
        <v>2.70521155617096</v>
      </c>
      <c r="C66">
        <f>C11+(6/0.017)*(C12*C50-C27*C51)</f>
        <v>1.0649786630987919</v>
      </c>
      <c r="D66">
        <f>D11+(6/0.017)*(D12*D50-D27*D51)</f>
        <v>1.8370276294483923</v>
      </c>
      <c r="E66">
        <f>E11+(6/0.017)*(E12*E50-E27*E51)</f>
        <v>1.1919714643390462</v>
      </c>
      <c r="F66">
        <f>F11+(6/0.017)*(F12*F50-F27*F51)</f>
        <v>13.132179592392045</v>
      </c>
    </row>
    <row r="67" spans="1:6" ht="12.75">
      <c r="A67" t="s">
        <v>71</v>
      </c>
      <c r="B67">
        <f>B12+(7/0.017)*(B13*B50-B28*B51)</f>
        <v>0.13583598349333498</v>
      </c>
      <c r="C67">
        <f>C12+(7/0.017)*(C13*C50-C28*C51)</f>
        <v>0.10907650417552045</v>
      </c>
      <c r="D67">
        <f>D12+(7/0.017)*(D13*D50-D28*D51)</f>
        <v>0.27626646366424046</v>
      </c>
      <c r="E67">
        <f>E12+(7/0.017)*(E13*E50-E28*E51)</f>
        <v>-0.06405758620875143</v>
      </c>
      <c r="F67">
        <f>F12+(7/0.017)*(F13*F50-F28*F51)</f>
        <v>0.5061131336816065</v>
      </c>
    </row>
    <row r="68" spans="1:6" ht="12.75">
      <c r="A68" t="s">
        <v>72</v>
      </c>
      <c r="B68">
        <f>B13+(8/0.017)*(B14*B50-B29*B51)</f>
        <v>-0.030765569439494052</v>
      </c>
      <c r="C68">
        <f>C13+(8/0.017)*(C14*C50-C29*C51)</f>
        <v>-0.21736691911314032</v>
      </c>
      <c r="D68">
        <f>D13+(8/0.017)*(D14*D50-D29*D51)</f>
        <v>-0.02084257794389136</v>
      </c>
      <c r="E68">
        <f>E13+(8/0.017)*(E14*E50-E29*E51)</f>
        <v>-0.2308319173615785</v>
      </c>
      <c r="F68">
        <f>F13+(8/0.017)*(F14*F50-F29*F51)</f>
        <v>-0.08959817221252588</v>
      </c>
    </row>
    <row r="69" spans="1:6" ht="12.75">
      <c r="A69" t="s">
        <v>73</v>
      </c>
      <c r="B69">
        <f>B14+(9/0.017)*(B15*B50-B30*B51)</f>
        <v>0.013394090502602632</v>
      </c>
      <c r="C69">
        <f>C14+(9/0.017)*(C15*C50-C30*C51)</f>
        <v>0.017428145024900206</v>
      </c>
      <c r="D69">
        <f>D14+(9/0.017)*(D15*D50-D30*D51)</f>
        <v>-0.011355961115339413</v>
      </c>
      <c r="E69">
        <f>E14+(9/0.017)*(E15*E50-E30*E51)</f>
        <v>-0.06356461192460598</v>
      </c>
      <c r="F69">
        <f>F14+(9/0.017)*(F15*F50-F30*F51)</f>
        <v>0.14889549217382791</v>
      </c>
    </row>
    <row r="70" spans="1:6" ht="12.75">
      <c r="A70" t="s">
        <v>74</v>
      </c>
      <c r="B70">
        <f>B15+(10/0.017)*(B16*B50-B31*B51)</f>
        <v>-0.37542508728205926</v>
      </c>
      <c r="C70">
        <f>C15+(10/0.017)*(C16*C50-C31*C51)</f>
        <v>-0.12077568797017273</v>
      </c>
      <c r="D70">
        <f>D15+(10/0.017)*(D16*D50-D31*D51)</f>
        <v>-0.08606462455906147</v>
      </c>
      <c r="E70">
        <f>E15+(10/0.017)*(E16*E50-E31*E51)</f>
        <v>-0.13325402589991628</v>
      </c>
      <c r="F70">
        <f>F15+(10/0.017)*(F16*F50-F31*F51)</f>
        <v>-0.32970388836461995</v>
      </c>
    </row>
    <row r="71" spans="1:6" ht="12.75">
      <c r="A71" t="s">
        <v>75</v>
      </c>
      <c r="B71">
        <f>B16+(11/0.017)*(B17*B50-B32*B51)</f>
        <v>0.015379951232113123</v>
      </c>
      <c r="C71">
        <f>C16+(11/0.017)*(C17*C50-C32*C51)</f>
        <v>0.02728461017080397</v>
      </c>
      <c r="D71">
        <f>D16+(11/0.017)*(D17*D50-D32*D51)</f>
        <v>0.017459272133269876</v>
      </c>
      <c r="E71">
        <f>E16+(11/0.017)*(E17*E50-E32*E51)</f>
        <v>0.008966679258271099</v>
      </c>
      <c r="F71">
        <f>F16+(11/0.017)*(F17*F50-F32*F51)</f>
        <v>-0.03107634758789196</v>
      </c>
    </row>
    <row r="72" spans="1:6" ht="12.75">
      <c r="A72" t="s">
        <v>76</v>
      </c>
      <c r="B72">
        <f>B17+(12/0.017)*(B18*B50-B33*B51)</f>
        <v>-0.03594984210695791</v>
      </c>
      <c r="C72">
        <f>C17+(12/0.017)*(C18*C50-C33*C51)</f>
        <v>-0.01758712547867179</v>
      </c>
      <c r="D72">
        <f>D17+(12/0.017)*(D18*D50-D33*D51)</f>
        <v>-0.023947316202495805</v>
      </c>
      <c r="E72">
        <f>E17+(12/0.017)*(E18*E50-E33*E51)</f>
        <v>-0.004946593463691494</v>
      </c>
      <c r="F72">
        <f>F17+(12/0.017)*(F18*F50-F33*F51)</f>
        <v>-0.026840077051058685</v>
      </c>
    </row>
    <row r="73" spans="1:6" ht="12.75">
      <c r="A73" t="s">
        <v>77</v>
      </c>
      <c r="B73">
        <f>B18+(13/0.017)*(B19*B50-B34*B51)</f>
        <v>0.020642826130038754</v>
      </c>
      <c r="C73">
        <f>C18+(13/0.017)*(C19*C50-C34*C51)</f>
        <v>0.007883985837878985</v>
      </c>
      <c r="D73">
        <f>D18+(13/0.017)*(D19*D50-D34*D51)</f>
        <v>0.010041293475399253</v>
      </c>
      <c r="E73">
        <f>E18+(13/0.017)*(E19*E50-E34*E51)</f>
        <v>0.016975287445729348</v>
      </c>
      <c r="F73">
        <f>F18+(13/0.017)*(F19*F50-F34*F51)</f>
        <v>-0.02108381761425839</v>
      </c>
    </row>
    <row r="74" spans="1:6" ht="12.75">
      <c r="A74" t="s">
        <v>78</v>
      </c>
      <c r="B74">
        <f>B19+(14/0.017)*(B20*B50-B35*B51)</f>
        <v>-0.21489608018462777</v>
      </c>
      <c r="C74">
        <f>C19+(14/0.017)*(C20*C50-C35*C51)</f>
        <v>-0.1843149490266551</v>
      </c>
      <c r="D74">
        <f>D19+(14/0.017)*(D20*D50-D35*D51)</f>
        <v>-0.19635583086900252</v>
      </c>
      <c r="E74">
        <f>E19+(14/0.017)*(E20*E50-E35*E51)</f>
        <v>-0.187501918204163</v>
      </c>
      <c r="F74">
        <f>F19+(14/0.017)*(F20*F50-F35*F51)</f>
        <v>-0.1448503859111295</v>
      </c>
    </row>
    <row r="75" spans="1:6" ht="12.75">
      <c r="A75" t="s">
        <v>79</v>
      </c>
      <c r="B75" s="50">
        <f>B20</f>
        <v>-0.000236036</v>
      </c>
      <c r="C75" s="50">
        <f>C20</f>
        <v>-0.0005339767</v>
      </c>
      <c r="D75" s="50">
        <f>D20</f>
        <v>-0.001152818</v>
      </c>
      <c r="E75" s="50">
        <f>E20</f>
        <v>0.0005364096</v>
      </c>
      <c r="F75" s="50">
        <f>F20</f>
        <v>-0.01028463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108.24004342761756</v>
      </c>
      <c r="C82">
        <f>C22+(2/0.017)*(C8*C51+C23*C50)</f>
        <v>43.73326108548629</v>
      </c>
      <c r="D82">
        <f>D22+(2/0.017)*(D8*D51+D23*D50)</f>
        <v>-11.644402267699178</v>
      </c>
      <c r="E82">
        <f>E22+(2/0.017)*(E8*E51+E23*E50)</f>
        <v>-64.61284462184523</v>
      </c>
      <c r="F82">
        <f>F22+(2/0.017)*(F8*F51+F23*F50)</f>
        <v>-58.1468932468897</v>
      </c>
    </row>
    <row r="83" spans="1:6" ht="12.75">
      <c r="A83" t="s">
        <v>82</v>
      </c>
      <c r="B83">
        <f>B23+(3/0.017)*(B9*B51+B24*B50)</f>
        <v>-5.753859021896533</v>
      </c>
      <c r="C83">
        <f>C23+(3/0.017)*(C9*C51+C24*C50)</f>
        <v>-0.9693533572670753</v>
      </c>
      <c r="D83">
        <f>D23+(3/0.017)*(D9*D51+D24*D50)</f>
        <v>3.5486629882438416</v>
      </c>
      <c r="E83">
        <f>E23+(3/0.017)*(E9*E51+E24*E50)</f>
        <v>0.21443491415782598</v>
      </c>
      <c r="F83">
        <f>F23+(3/0.017)*(F9*F51+F24*F50)</f>
        <v>8.618551509197001</v>
      </c>
    </row>
    <row r="84" spans="1:6" ht="12.75">
      <c r="A84" t="s">
        <v>83</v>
      </c>
      <c r="B84">
        <f>B24+(4/0.017)*(B10*B51+B25*B50)</f>
        <v>-1.688808000622577</v>
      </c>
      <c r="C84">
        <f>C24+(4/0.017)*(C10*C51+C25*C50)</f>
        <v>0.2608045891233639</v>
      </c>
      <c r="D84">
        <f>D24+(4/0.017)*(D10*D51+D25*D50)</f>
        <v>0.6099513580316819</v>
      </c>
      <c r="E84">
        <f>E24+(4/0.017)*(E10*E51+E25*E50)</f>
        <v>-0.5155676975370755</v>
      </c>
      <c r="F84">
        <f>F24+(4/0.017)*(F10*F51+F25*F50)</f>
        <v>3.6374448515698217</v>
      </c>
    </row>
    <row r="85" spans="1:6" ht="12.75">
      <c r="A85" t="s">
        <v>84</v>
      </c>
      <c r="B85">
        <f>B25+(5/0.017)*(B11*B51+B26*B50)</f>
        <v>-1.6988684275628338</v>
      </c>
      <c r="C85">
        <f>C25+(5/0.017)*(C11*C51+C26*C50)</f>
        <v>0.5557765384108425</v>
      </c>
      <c r="D85">
        <f>D25+(5/0.017)*(D11*D51+D26*D50)</f>
        <v>1.0475286388112155</v>
      </c>
      <c r="E85">
        <f>E25+(5/0.017)*(E11*E51+E26*E50)</f>
        <v>0.02364113079538284</v>
      </c>
      <c r="F85">
        <f>F25+(5/0.017)*(F11*F51+F26*F50)</f>
        <v>-0.7464339605638789</v>
      </c>
    </row>
    <row r="86" spans="1:6" ht="12.75">
      <c r="A86" t="s">
        <v>85</v>
      </c>
      <c r="B86">
        <f>B26+(6/0.017)*(B12*B51+B27*B50)</f>
        <v>0.6784978716946325</v>
      </c>
      <c r="C86">
        <f>C26+(6/0.017)*(C12*C51+C27*C50)</f>
        <v>-0.3477341418001766</v>
      </c>
      <c r="D86">
        <f>D26+(6/0.017)*(D12*D51+D27*D50)</f>
        <v>-0.32178404756668194</v>
      </c>
      <c r="E86">
        <f>E26+(6/0.017)*(E12*E51+E27*E50)</f>
        <v>-0.5625002857275001</v>
      </c>
      <c r="F86">
        <f>F26+(6/0.017)*(F12*F51+F27*F50)</f>
        <v>1.0749644436706747</v>
      </c>
    </row>
    <row r="87" spans="1:6" ht="12.75">
      <c r="A87" t="s">
        <v>86</v>
      </c>
      <c r="B87">
        <f>B27+(7/0.017)*(B13*B51+B28*B50)</f>
        <v>-0.6270041929203872</v>
      </c>
      <c r="C87">
        <f>C27+(7/0.017)*(C13*C51+C28*C50)</f>
        <v>-0.606232179293932</v>
      </c>
      <c r="D87">
        <f>D27+(7/0.017)*(D13*D51+D28*D50)</f>
        <v>-0.3431909307022665</v>
      </c>
      <c r="E87">
        <f>E27+(7/0.017)*(E13*E51+E28*E50)</f>
        <v>-0.1225481941240457</v>
      </c>
      <c r="F87">
        <f>F27+(7/0.017)*(F13*F51+F28*F50)</f>
        <v>-0.027992990579121076</v>
      </c>
    </row>
    <row r="88" spans="1:6" ht="12.75">
      <c r="A88" t="s">
        <v>87</v>
      </c>
      <c r="B88">
        <f>B28+(8/0.017)*(B14*B51+B29*B50)</f>
        <v>-0.344137351047813</v>
      </c>
      <c r="C88">
        <f>C28+(8/0.017)*(C14*C51+C29*C50)</f>
        <v>0.43367075194814414</v>
      </c>
      <c r="D88">
        <f>D28+(8/0.017)*(D14*D51+D29*D50)</f>
        <v>0.3999262469888511</v>
      </c>
      <c r="E88">
        <f>E28+(8/0.017)*(E14*E51+E29*E50)</f>
        <v>-0.08635667188378392</v>
      </c>
      <c r="F88">
        <f>F28+(8/0.017)*(F14*F51+F29*F50)</f>
        <v>0.26196872333760324</v>
      </c>
    </row>
    <row r="89" spans="1:6" ht="12.75">
      <c r="A89" t="s">
        <v>88</v>
      </c>
      <c r="B89">
        <f>B29+(9/0.017)*(B15*B51+B30*B50)</f>
        <v>-0.22838089635772707</v>
      </c>
      <c r="C89">
        <f>C29+(9/0.017)*(C15*C51+C30*C50)</f>
        <v>0.10341138682137407</v>
      </c>
      <c r="D89">
        <f>D29+(9/0.017)*(D15*D51+D30*D50)</f>
        <v>-0.006727647024232258</v>
      </c>
      <c r="E89">
        <f>E29+(9/0.017)*(E15*E51+E30*E50)</f>
        <v>0.017237504000633317</v>
      </c>
      <c r="F89">
        <f>F29+(9/0.017)*(F15*F51+F30*F50)</f>
        <v>0.028618562974480274</v>
      </c>
    </row>
    <row r="90" spans="1:6" ht="12.75">
      <c r="A90" t="s">
        <v>89</v>
      </c>
      <c r="B90">
        <f>B30+(10/0.017)*(B16*B51+B31*B50)</f>
        <v>0.09498160927766329</v>
      </c>
      <c r="C90">
        <f>C30+(10/0.017)*(C16*C51+C31*C50)</f>
        <v>0.020582646477849104</v>
      </c>
      <c r="D90">
        <f>D30+(10/0.017)*(D16*D51+D31*D50)</f>
        <v>-0.010071615719236185</v>
      </c>
      <c r="E90">
        <f>E30+(10/0.017)*(E16*E51+E31*E50)</f>
        <v>-0.02039330622338911</v>
      </c>
      <c r="F90">
        <f>F30+(10/0.017)*(F16*F51+F31*F50)</f>
        <v>0.10990007013029342</v>
      </c>
    </row>
    <row r="91" spans="1:6" ht="12.75">
      <c r="A91" t="s">
        <v>90</v>
      </c>
      <c r="B91">
        <f>B31+(11/0.017)*(B17*B51+B32*B50)</f>
        <v>-0.07715725097282211</v>
      </c>
      <c r="C91">
        <f>C31+(11/0.017)*(C17*C51+C32*C50)</f>
        <v>-0.07700519817898574</v>
      </c>
      <c r="D91">
        <f>D31+(11/0.017)*(D17*D51+D32*D50)</f>
        <v>-0.08783902186298274</v>
      </c>
      <c r="E91">
        <f>E31+(11/0.017)*(E17*E51+E32*E50)</f>
        <v>-0.032096229661725394</v>
      </c>
      <c r="F91">
        <f>F31+(11/0.017)*(F17*F51+F32*F50)</f>
        <v>-0.017880616802861547</v>
      </c>
    </row>
    <row r="92" spans="1:6" ht="12.75">
      <c r="A92" t="s">
        <v>91</v>
      </c>
      <c r="B92">
        <f>B32+(12/0.017)*(B18*B51+B33*B50)</f>
        <v>-0.03112555716340009</v>
      </c>
      <c r="C92">
        <f>C32+(12/0.017)*(C18*C51+C33*C50)</f>
        <v>0.10188007591066299</v>
      </c>
      <c r="D92">
        <f>D32+(12/0.017)*(D18*D51+D33*D50)</f>
        <v>0.06093566580249464</v>
      </c>
      <c r="E92">
        <f>E32+(12/0.017)*(E18*E51+E33*E50)</f>
        <v>0.0019782178740982838</v>
      </c>
      <c r="F92">
        <f>F32+(12/0.017)*(F18*F51+F33*F50)</f>
        <v>-0.017336985013947415</v>
      </c>
    </row>
    <row r="93" spans="1:6" ht="12.75">
      <c r="A93" t="s">
        <v>92</v>
      </c>
      <c r="B93">
        <f>B33+(13/0.017)*(B19*B51+B34*B50)</f>
        <v>0.0678175054635083</v>
      </c>
      <c r="C93">
        <f>C33+(13/0.017)*(C19*C51+C34*C50)</f>
        <v>0.05947998119459763</v>
      </c>
      <c r="D93">
        <f>D33+(13/0.017)*(D19*D51+D34*D50)</f>
        <v>0.05774517073354864</v>
      </c>
      <c r="E93">
        <f>E33+(13/0.017)*(E19*E51+E34*E50)</f>
        <v>0.079875443264176</v>
      </c>
      <c r="F93">
        <f>F33+(13/0.017)*(F19*F51+F34*F50)</f>
        <v>0.043799706764652294</v>
      </c>
    </row>
    <row r="94" spans="1:6" ht="12.75">
      <c r="A94" t="s">
        <v>93</v>
      </c>
      <c r="B94">
        <f>B34+(14/0.017)*(B20*B51+B35*B50)</f>
        <v>-0.0010779425173889487</v>
      </c>
      <c r="C94">
        <f>C34+(14/0.017)*(C20*C51+C35*C50)</f>
        <v>-0.005978859805255079</v>
      </c>
      <c r="D94">
        <f>D34+(14/0.017)*(D20*D51+D35*D50)</f>
        <v>0.00020281533086195992</v>
      </c>
      <c r="E94">
        <f>E34+(14/0.017)*(E20*E51+E35*E50)</f>
        <v>0.005991346071661688</v>
      </c>
      <c r="F94">
        <f>F34+(14/0.017)*(F20*F51+F35*F50)</f>
        <v>-0.024289499879218808</v>
      </c>
    </row>
    <row r="95" spans="1:6" ht="12.75">
      <c r="A95" t="s">
        <v>94</v>
      </c>
      <c r="B95" s="50">
        <f>B35</f>
        <v>-0.005123586</v>
      </c>
      <c r="C95" s="50">
        <f>C35</f>
        <v>-0.002085112</v>
      </c>
      <c r="D95" s="50">
        <f>D35</f>
        <v>0.003343327</v>
      </c>
      <c r="E95" s="50">
        <f>E35</f>
        <v>-0.002585797</v>
      </c>
      <c r="F95" s="50">
        <f>F35</f>
        <v>0.001621024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4.421793538384143</v>
      </c>
      <c r="C103">
        <f>C63*10000/C62</f>
        <v>-1.4589684958174667</v>
      </c>
      <c r="D103">
        <f>D63*10000/D62</f>
        <v>0.6902860739636065</v>
      </c>
      <c r="E103">
        <f>E63*10000/E62</f>
        <v>0.8727007600831643</v>
      </c>
      <c r="F103">
        <f>F63*10000/F62</f>
        <v>-0.95947827987173</v>
      </c>
      <c r="G103">
        <f>AVERAGE(C103:E103)</f>
        <v>0.03467277940976806</v>
      </c>
      <c r="H103">
        <f>STDEV(C103:E103)</f>
        <v>1.2967428325326706</v>
      </c>
      <c r="I103">
        <f>(B103*B4+C103*C4+D103*D4+E103*E4+F103*F4)/SUM(B4:F4)</f>
        <v>0.5372226476369687</v>
      </c>
      <c r="K103">
        <f>(LN(H103)+LN(H123))/2-LN(K114*K115^3)</f>
        <v>-3.322958574111528</v>
      </c>
    </row>
    <row r="104" spans="1:11" ht="12.75">
      <c r="A104" t="s">
        <v>68</v>
      </c>
      <c r="B104">
        <f>B64*10000/B62</f>
        <v>0.009599904898437255</v>
      </c>
      <c r="C104">
        <f>C64*10000/C62</f>
        <v>-1.0358702923368621</v>
      </c>
      <c r="D104">
        <f>D64*10000/D62</f>
        <v>-0.20084979297021557</v>
      </c>
      <c r="E104">
        <f>E64*10000/E62</f>
        <v>-0.18376565613013246</v>
      </c>
      <c r="F104">
        <f>F64*10000/F62</f>
        <v>-2.392675172618569</v>
      </c>
      <c r="G104">
        <f>AVERAGE(C104:E104)</f>
        <v>-0.4734952471457367</v>
      </c>
      <c r="H104">
        <f>STDEV(C104:E104)</f>
        <v>0.487105979765372</v>
      </c>
      <c r="I104">
        <f>(B104*B4+C104*C4+D104*D4+E104*E4+F104*F4)/SUM(B4:F4)</f>
        <v>-0.6595894552423417</v>
      </c>
      <c r="K104">
        <f>(LN(H104)+LN(H124))/2-LN(K114*K115^4)</f>
        <v>-3.9225980849674875</v>
      </c>
    </row>
    <row r="105" spans="1:11" ht="12.75">
      <c r="A105" t="s">
        <v>69</v>
      </c>
      <c r="B105">
        <f>B65*10000/B62</f>
        <v>-0.447903558680504</v>
      </c>
      <c r="C105">
        <f>C65*10000/C62</f>
        <v>0.8674625980062214</v>
      </c>
      <c r="D105">
        <f>D65*10000/D62</f>
        <v>0.2327241998800952</v>
      </c>
      <c r="E105">
        <f>E65*10000/E62</f>
        <v>-0.16317304525562681</v>
      </c>
      <c r="F105">
        <f>F65*10000/F62</f>
        <v>-0.5087365054262736</v>
      </c>
      <c r="G105">
        <f>AVERAGE(C105:E105)</f>
        <v>0.31233791754356327</v>
      </c>
      <c r="H105">
        <f>STDEV(C105:E105)</f>
        <v>0.5199098146030614</v>
      </c>
      <c r="I105">
        <f>(B105*B4+C105*C4+D105*D4+E105*E4+F105*F4)/SUM(B4:F4)</f>
        <v>0.09276625074041399</v>
      </c>
      <c r="K105">
        <f>(LN(H105)+LN(H125))/2-LN(K114*K115^5)</f>
        <v>-3.357614389876573</v>
      </c>
    </row>
    <row r="106" spans="1:11" ht="12.75">
      <c r="A106" t="s">
        <v>70</v>
      </c>
      <c r="B106">
        <f>B66*10000/B62</f>
        <v>2.7052077945482798</v>
      </c>
      <c r="C106">
        <f>C66*10000/C62</f>
        <v>1.064982769477195</v>
      </c>
      <c r="D106">
        <f>D66*10000/D62</f>
        <v>1.8370312658462509</v>
      </c>
      <c r="E106">
        <f>E66*10000/E62</f>
        <v>1.1919708265190758</v>
      </c>
      <c r="F106">
        <f>F66*10000/F62</f>
        <v>13.132183897276274</v>
      </c>
      <c r="G106">
        <f>AVERAGE(C106:E106)</f>
        <v>1.364661620614174</v>
      </c>
      <c r="H106">
        <f>STDEV(C106:E106)</f>
        <v>0.4139822495715564</v>
      </c>
      <c r="I106">
        <f>(B106*B4+C106*C4+D106*D4+E106*E4+F106*F4)/SUM(B4:F4)</f>
        <v>3.128393141161679</v>
      </c>
      <c r="K106">
        <f>(LN(H106)+LN(H126))/2-LN(K114*K115^6)</f>
        <v>-3.557583833629347</v>
      </c>
    </row>
    <row r="107" spans="1:11" ht="12.75">
      <c r="A107" t="s">
        <v>71</v>
      </c>
      <c r="B107">
        <f>B67*10000/B62</f>
        <v>0.1358357946120938</v>
      </c>
      <c r="C107">
        <f>C67*10000/C62</f>
        <v>0.10907692475615416</v>
      </c>
      <c r="D107">
        <f>D67*10000/D62</f>
        <v>0.27626701053395586</v>
      </c>
      <c r="E107">
        <f>E67*10000/E62</f>
        <v>-0.06405755193174988</v>
      </c>
      <c r="F107">
        <f>F67*10000/F62</f>
        <v>0.5061132995914945</v>
      </c>
      <c r="G107">
        <f>AVERAGE(C107:E107)</f>
        <v>0.10709546111945338</v>
      </c>
      <c r="H107">
        <f>STDEV(C107:E107)</f>
        <v>0.17017093348447082</v>
      </c>
      <c r="I107">
        <f>(B107*B4+C107*C4+D107*D4+E107*E4+F107*F4)/SUM(B4:F4)</f>
        <v>0.16447117193624317</v>
      </c>
      <c r="K107">
        <f>(LN(H107)+LN(H127))/2-LN(K114*K115^7)</f>
        <v>-3.1078683241885283</v>
      </c>
    </row>
    <row r="108" spans="1:9" ht="12.75">
      <c r="A108" t="s">
        <v>72</v>
      </c>
      <c r="B108">
        <f>B68*10000/B62</f>
        <v>-0.03076552665967392</v>
      </c>
      <c r="C108">
        <f>C68*10000/C62</f>
        <v>-0.21736775724338</v>
      </c>
      <c r="D108">
        <f>D68*10000/D62</f>
        <v>-0.0208426192017933</v>
      </c>
      <c r="E108">
        <f>E68*10000/E62</f>
        <v>-0.23083179384418645</v>
      </c>
      <c r="F108">
        <f>F68*10000/F62</f>
        <v>-0.08959820158386943</v>
      </c>
      <c r="G108">
        <f>AVERAGE(C108:E108)</f>
        <v>-0.15634739009645326</v>
      </c>
      <c r="H108">
        <f>STDEV(C108:E108)</f>
        <v>0.11754351224890154</v>
      </c>
      <c r="I108">
        <f>(B108*B4+C108*C4+D108*D4+E108*E4+F108*F4)/SUM(B4:F4)</f>
        <v>-0.12927095588906</v>
      </c>
    </row>
    <row r="109" spans="1:9" ht="12.75">
      <c r="A109" t="s">
        <v>73</v>
      </c>
      <c r="B109">
        <f>B69*10000/B62</f>
        <v>0.013394071877990998</v>
      </c>
      <c r="C109">
        <f>C69*10000/C62</f>
        <v>0.017428212224892856</v>
      </c>
      <c r="D109">
        <f>D69*10000/D62</f>
        <v>-0.01135598359447474</v>
      </c>
      <c r="E109">
        <f>E69*10000/E62</f>
        <v>-0.06356457791139333</v>
      </c>
      <c r="F109">
        <f>F69*10000/F62</f>
        <v>0.14889554098353625</v>
      </c>
      <c r="G109">
        <f>AVERAGE(C109:E109)</f>
        <v>-0.01916411642699174</v>
      </c>
      <c r="H109">
        <f>STDEV(C109:E109)</f>
        <v>0.041057072682581706</v>
      </c>
      <c r="I109">
        <f>(B109*B4+C109*C4+D109*D4+E109*E4+F109*F4)/SUM(B4:F4)</f>
        <v>0.007969762884996782</v>
      </c>
    </row>
    <row r="110" spans="1:11" ht="12.75">
      <c r="A110" t="s">
        <v>74</v>
      </c>
      <c r="B110">
        <f>B70*10000/B62</f>
        <v>-0.3754245652498655</v>
      </c>
      <c r="C110">
        <f>C70*10000/C62</f>
        <v>-0.12077615366088923</v>
      </c>
      <c r="D110">
        <f>D70*10000/D62</f>
        <v>-0.08606479492406384</v>
      </c>
      <c r="E110">
        <f>E70*10000/E62</f>
        <v>-0.13325395459612974</v>
      </c>
      <c r="F110">
        <f>F70*10000/F62</f>
        <v>-0.32970399644546505</v>
      </c>
      <c r="G110">
        <f>AVERAGE(C110:E110)</f>
        <v>-0.1133649677270276</v>
      </c>
      <c r="H110">
        <f>STDEV(C110:E110)</f>
        <v>0.02445196219833151</v>
      </c>
      <c r="I110">
        <f>(B110*B4+C110*C4+D110*D4+E110*E4+F110*F4)/SUM(B4:F4)</f>
        <v>-0.18017313298260398</v>
      </c>
      <c r="K110">
        <f>EXP(AVERAGE(K103:K107))</f>
        <v>0.03162761519770954</v>
      </c>
    </row>
    <row r="111" spans="1:9" ht="12.75">
      <c r="A111" t="s">
        <v>75</v>
      </c>
      <c r="B111">
        <f>B71*10000/B62</f>
        <v>0.01537992984614305</v>
      </c>
      <c r="C111">
        <f>C71*10000/C62</f>
        <v>0.027284715375666582</v>
      </c>
      <c r="D111">
        <f>D71*10000/D62</f>
        <v>0.017459306693914895</v>
      </c>
      <c r="E111">
        <f>E71*10000/E62</f>
        <v>0.008966674460230818</v>
      </c>
      <c r="F111">
        <f>F71*10000/F62</f>
        <v>-0.03107635777508729</v>
      </c>
      <c r="G111">
        <f>AVERAGE(C111:E111)</f>
        <v>0.017903565509937432</v>
      </c>
      <c r="H111">
        <f>STDEV(C111:E111)</f>
        <v>0.009167097695923445</v>
      </c>
      <c r="I111">
        <f>(B111*B4+C111*C4+D111*D4+E111*E4+F111*F4)/SUM(B4:F4)</f>
        <v>0.011005369642231248</v>
      </c>
    </row>
    <row r="112" spans="1:9" ht="12.75">
      <c r="A112" t="s">
        <v>76</v>
      </c>
      <c r="B112">
        <f>B72*10000/B62</f>
        <v>-0.035949792118356784</v>
      </c>
      <c r="C112">
        <f>C72*10000/C62</f>
        <v>-0.0175871932916663</v>
      </c>
      <c r="D112">
        <f>D72*10000/D62</f>
        <v>-0.023947363606229944</v>
      </c>
      <c r="E112">
        <f>E72*10000/E62</f>
        <v>-0.004946590816785766</v>
      </c>
      <c r="F112">
        <f>F72*10000/F62</f>
        <v>-0.026840085849554288</v>
      </c>
      <c r="G112">
        <f>AVERAGE(C112:E112)</f>
        <v>-0.015493715904894003</v>
      </c>
      <c r="H112">
        <f>STDEV(C112:E112)</f>
        <v>0.00967183164275081</v>
      </c>
      <c r="I112">
        <f>(B112*B4+C112*C4+D112*D4+E112*E4+F112*F4)/SUM(B4:F4)</f>
        <v>-0.019969021112029875</v>
      </c>
    </row>
    <row r="113" spans="1:9" ht="12.75">
      <c r="A113" t="s">
        <v>77</v>
      </c>
      <c r="B113">
        <f>B73*10000/B62</f>
        <v>0.020642797425990532</v>
      </c>
      <c r="C113">
        <f>C73*10000/C62</f>
        <v>0.007884016237200864</v>
      </c>
      <c r="D113">
        <f>D73*10000/D62</f>
        <v>0.010041313352148794</v>
      </c>
      <c r="E113">
        <f>E73*10000/E62</f>
        <v>0.016975278362309436</v>
      </c>
      <c r="F113">
        <f>F73*10000/F62</f>
        <v>-0.02108382452578387</v>
      </c>
      <c r="G113">
        <f>AVERAGE(C113:E113)</f>
        <v>0.011633535983886363</v>
      </c>
      <c r="H113">
        <f>STDEV(C113:E113)</f>
        <v>0.0047501727798703675</v>
      </c>
      <c r="I113">
        <f>(B113*B4+C113*C4+D113*D4+E113*E4+F113*F4)/SUM(B4:F4)</f>
        <v>0.008573889716602246</v>
      </c>
    </row>
    <row r="114" spans="1:11" ht="12.75">
      <c r="A114" t="s">
        <v>78</v>
      </c>
      <c r="B114">
        <f>B74*10000/B62</f>
        <v>-0.21489578136956197</v>
      </c>
      <c r="C114">
        <f>C74*10000/C62</f>
        <v>-0.18431565971406347</v>
      </c>
      <c r="D114">
        <f>D74*10000/D62</f>
        <v>-0.1963562195555478</v>
      </c>
      <c r="E114">
        <f>E74*10000/E62</f>
        <v>-0.18750181787250952</v>
      </c>
      <c r="F114">
        <f>F74*10000/F62</f>
        <v>-0.14485043339480402</v>
      </c>
      <c r="G114">
        <f>AVERAGE(C114:E114)</f>
        <v>-0.1893912323807069</v>
      </c>
      <c r="H114">
        <f>STDEV(C114:E114)</f>
        <v>0.006238684613918477</v>
      </c>
      <c r="I114">
        <f>(B114*B4+C114*C4+D114*D4+E114*E4+F114*F4)/SUM(B4:F4)</f>
        <v>-0.1871425095150783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-0.00023603567178967242</v>
      </c>
      <c r="C115">
        <f>C75*10000/C62</f>
        <v>-0.0005339787589242438</v>
      </c>
      <c r="D115">
        <f>D75*10000/D62</f>
        <v>-0.0011528202820042764</v>
      </c>
      <c r="E115">
        <f>E75*10000/E62</f>
        <v>0.0005364093129690053</v>
      </c>
      <c r="F115">
        <f>F75*10000/F62</f>
        <v>-0.010284633371423697</v>
      </c>
      <c r="G115">
        <f>AVERAGE(C115:E115)</f>
        <v>-0.0003834632426531717</v>
      </c>
      <c r="H115">
        <f>STDEV(C115:E115)</f>
        <v>0.0008546141507207565</v>
      </c>
      <c r="I115">
        <f>(B115*B4+C115*C4+D115*D4+E115*E4+F115*F4)/SUM(B4:F4)</f>
        <v>-0.0016827812093381405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108.23989291879641</v>
      </c>
      <c r="C122">
        <f>C82*10000/C62</f>
        <v>43.733429713577195</v>
      </c>
      <c r="D122">
        <f>D82*10000/D62</f>
        <v>-11.644425317804027</v>
      </c>
      <c r="E122">
        <f>E82*10000/E62</f>
        <v>-64.61281004772674</v>
      </c>
      <c r="F122">
        <f>F82*10000/F62</f>
        <v>-58.146912308130965</v>
      </c>
      <c r="G122">
        <f>AVERAGE(C122:E122)</f>
        <v>-10.841268550651192</v>
      </c>
      <c r="H122">
        <f>STDEV(C122:E122)</f>
        <v>54.17758497015124</v>
      </c>
      <c r="I122">
        <f>(B122*B4+C122*C4+D122*D4+E122*E4+F122*F4)/SUM(B4:F4)</f>
        <v>0.09631170854129906</v>
      </c>
    </row>
    <row r="123" spans="1:9" ht="12.75">
      <c r="A123" t="s">
        <v>82</v>
      </c>
      <c r="B123">
        <f>B83*10000/B62</f>
        <v>-5.753851021100237</v>
      </c>
      <c r="C123">
        <f>C83*10000/C62</f>
        <v>-0.9693570949304003</v>
      </c>
      <c r="D123">
        <f>D83*10000/D62</f>
        <v>3.548670012825445</v>
      </c>
      <c r="E123">
        <f>E83*10000/E62</f>
        <v>0.21443479941441584</v>
      </c>
      <c r="F123">
        <f>F83*10000/F62</f>
        <v>8.618554334460407</v>
      </c>
      <c r="G123">
        <f>AVERAGE(C123:E123)</f>
        <v>0.9312492391031535</v>
      </c>
      <c r="H123">
        <f>STDEV(C123:E123)</f>
        <v>2.3427568039200892</v>
      </c>
      <c r="I123">
        <f>(B123*B4+C123*C4+D123*D4+E123*E4+F123*F4)/SUM(B4:F4)</f>
        <v>0.98829517640977</v>
      </c>
    </row>
    <row r="124" spans="1:9" ht="12.75">
      <c r="A124" t="s">
        <v>83</v>
      </c>
      <c r="B124">
        <f>B84*10000/B62</f>
        <v>-1.6888056523188135</v>
      </c>
      <c r="C124">
        <f>C84*10000/C62</f>
        <v>0.2608055947419451</v>
      </c>
      <c r="D124">
        <f>D84*10000/D62</f>
        <v>0.6099525654309482</v>
      </c>
      <c r="E124">
        <f>E84*10000/E62</f>
        <v>-0.5155674216585135</v>
      </c>
      <c r="F124">
        <f>F84*10000/F62</f>
        <v>3.637446043967387</v>
      </c>
      <c r="G124">
        <f>AVERAGE(C124:E124)</f>
        <v>0.11839691283812659</v>
      </c>
      <c r="H124">
        <f>STDEV(C124:E124)</f>
        <v>0.5761154266686952</v>
      </c>
      <c r="I124">
        <f>(B124*B4+C124*C4+D124*D4+E124*E4+F124*F4)/SUM(B4:F4)</f>
        <v>0.3260767413436976</v>
      </c>
    </row>
    <row r="125" spans="1:9" ht="12.75">
      <c r="A125" t="s">
        <v>84</v>
      </c>
      <c r="B125">
        <f>B85*10000/B62</f>
        <v>-1.6988660652699499</v>
      </c>
      <c r="C125">
        <f>C85*10000/C62</f>
        <v>0.5557786813915925</v>
      </c>
      <c r="D125">
        <f>D85*10000/D62</f>
        <v>1.047530712395106</v>
      </c>
      <c r="E125">
        <f>E85*10000/E62</f>
        <v>0.023641118145092295</v>
      </c>
      <c r="F125">
        <f>F85*10000/F62</f>
        <v>-0.7464342052537845</v>
      </c>
      <c r="G125">
        <f>AVERAGE(C125:E125)</f>
        <v>0.542316837310597</v>
      </c>
      <c r="H125">
        <f>STDEV(C125:E125)</f>
        <v>0.5120775246365633</v>
      </c>
      <c r="I125">
        <f>(B125*B4+C125*C4+D125*D4+E125*E4+F125*F4)/SUM(B4:F4)</f>
        <v>0.04583570163456419</v>
      </c>
    </row>
    <row r="126" spans="1:9" ht="12.75">
      <c r="A126" t="s">
        <v>85</v>
      </c>
      <c r="B126">
        <f>B86*10000/B62</f>
        <v>0.678496928236818</v>
      </c>
      <c r="C126">
        <f>C86*10000/C62</f>
        <v>-0.3477354826044756</v>
      </c>
      <c r="D126">
        <f>D86*10000/D62</f>
        <v>-0.3217846845384959</v>
      </c>
      <c r="E126">
        <f>E86*10000/E62</f>
        <v>-0.562499984735466</v>
      </c>
      <c r="F126">
        <f>F86*10000/F62</f>
        <v>1.0749647960567692</v>
      </c>
      <c r="G126">
        <f>AVERAGE(C126:E126)</f>
        <v>-0.4106733839594792</v>
      </c>
      <c r="H126">
        <f>STDEV(C126:E126)</f>
        <v>0.13212436757638002</v>
      </c>
      <c r="I126">
        <f>(B126*B4+C126*C4+D126*D4+E126*E4+F126*F4)/SUM(B4:F4)</f>
        <v>-0.0547852009694396</v>
      </c>
    </row>
    <row r="127" spans="1:9" ht="12.75">
      <c r="A127" t="s">
        <v>86</v>
      </c>
      <c r="B127">
        <f>B87*10000/B62</f>
        <v>-0.6270033210650281</v>
      </c>
      <c r="C127">
        <f>C87*10000/C62</f>
        <v>-0.6062345168231376</v>
      </c>
      <c r="D127">
        <f>D87*10000/D62</f>
        <v>-0.34319161004902504</v>
      </c>
      <c r="E127">
        <f>E87*10000/E62</f>
        <v>-0.12254812854891418</v>
      </c>
      <c r="F127">
        <f>F87*10000/F62</f>
        <v>-0.027992999755555407</v>
      </c>
      <c r="G127">
        <f>AVERAGE(C127:E127)</f>
        <v>-0.35732475180702566</v>
      </c>
      <c r="H127">
        <f>STDEV(C127:E127)</f>
        <v>0.24215272003924398</v>
      </c>
      <c r="I127">
        <f>(B127*B4+C127*C4+D127*D4+E127*E4+F127*F4)/SUM(B4:F4)</f>
        <v>-0.3524644195349275</v>
      </c>
    </row>
    <row r="128" spans="1:9" ht="12.75">
      <c r="A128" t="s">
        <v>87</v>
      </c>
      <c r="B128">
        <f>B88*10000/B62</f>
        <v>-0.3441368725215173</v>
      </c>
      <c r="C128">
        <f>C88*10000/C62</f>
        <v>0.4336724241095418</v>
      </c>
      <c r="D128">
        <f>D88*10000/D62</f>
        <v>0.3999270386432197</v>
      </c>
      <c r="E128">
        <f>E88*10000/E62</f>
        <v>-0.0863566256746157</v>
      </c>
      <c r="F128">
        <f>F88*10000/F62</f>
        <v>0.2619688092140579</v>
      </c>
      <c r="G128">
        <f>AVERAGE(C128:E128)</f>
        <v>0.2490809456927153</v>
      </c>
      <c r="H128">
        <f>STDEV(C128:E128)</f>
        <v>0.290987046058201</v>
      </c>
      <c r="I128">
        <f>(B128*B4+C128*C4+D128*D4+E128*E4+F128*F4)/SUM(B4:F4)</f>
        <v>0.16489866659203614</v>
      </c>
    </row>
    <row r="129" spans="1:9" ht="12.75">
      <c r="A129" t="s">
        <v>88</v>
      </c>
      <c r="B129">
        <f>B89*10000/B62</f>
        <v>-0.22838057879189472</v>
      </c>
      <c r="C129">
        <f>C89*10000/C62</f>
        <v>0.10341178555826916</v>
      </c>
      <c r="D129">
        <f>D89*10000/D62</f>
        <v>-0.0067276603416156445</v>
      </c>
      <c r="E129">
        <f>E89*10000/E62</f>
        <v>0.017237494776902194</v>
      </c>
      <c r="F129">
        <f>F89*10000/F62</f>
        <v>0.02861857235598465</v>
      </c>
      <c r="G129">
        <f>AVERAGE(C129:E129)</f>
        <v>0.03797387333118524</v>
      </c>
      <c r="H129">
        <f>STDEV(C129:E129)</f>
        <v>0.05792385029021561</v>
      </c>
      <c r="I129">
        <f>(B129*B4+C129*C4+D129*D4+E129*E4+F129*F4)/SUM(B4:F4)</f>
        <v>-0.0018375939935506558</v>
      </c>
    </row>
    <row r="130" spans="1:9" ht="12.75">
      <c r="A130" t="s">
        <v>89</v>
      </c>
      <c r="B130">
        <f>B90*10000/B62</f>
        <v>0.0949814772048223</v>
      </c>
      <c r="C130">
        <f>C90*10000/C62</f>
        <v>0.0205827258410682</v>
      </c>
      <c r="D130">
        <f>D90*10000/D62</f>
        <v>-0.010071635656008635</v>
      </c>
      <c r="E130">
        <f>E90*10000/E62</f>
        <v>-0.020393295310998705</v>
      </c>
      <c r="F130">
        <f>F90*10000/F62</f>
        <v>0.1099001061568399</v>
      </c>
      <c r="G130">
        <f>AVERAGE(C130:E130)</f>
        <v>-0.0032940683753130465</v>
      </c>
      <c r="H130">
        <f>STDEV(C130:E130)</f>
        <v>0.021312206386175158</v>
      </c>
      <c r="I130">
        <f>(B130*B4+C130*C4+D130*D4+E130*E4+F130*F4)/SUM(B4:F4)</f>
        <v>0.02603797638204667</v>
      </c>
    </row>
    <row r="131" spans="1:9" ht="12.75">
      <c r="A131" t="s">
        <v>90</v>
      </c>
      <c r="B131">
        <f>B91*10000/B62</f>
        <v>-0.07715714368492274</v>
      </c>
      <c r="C131">
        <f>C91*10000/C62</f>
        <v>-0.07700549509806373</v>
      </c>
      <c r="D131">
        <f>D91*10000/D62</f>
        <v>-0.08783919574040619</v>
      </c>
      <c r="E131">
        <f>E91*10000/E62</f>
        <v>-0.032096212487139536</v>
      </c>
      <c r="F131">
        <f>F91*10000/F62</f>
        <v>-0.01788062266433981</v>
      </c>
      <c r="G131">
        <f>AVERAGE(C131:E131)</f>
        <v>-0.06564696777520315</v>
      </c>
      <c r="H131">
        <f>STDEV(C131:E131)</f>
        <v>0.029556423205483087</v>
      </c>
      <c r="I131">
        <f>(B131*B4+C131*C4+D131*D4+E131*E4+F131*F4)/SUM(B4:F4)</f>
        <v>-0.06094155277726333</v>
      </c>
    </row>
    <row r="132" spans="1:9" ht="12.75">
      <c r="A132" t="s">
        <v>91</v>
      </c>
      <c r="B132">
        <f>B92*10000/B62</f>
        <v>-0.03112551388301357</v>
      </c>
      <c r="C132">
        <f>C92*10000/C62</f>
        <v>0.10188046874308106</v>
      </c>
      <c r="D132">
        <f>D92*10000/D62</f>
        <v>0.060935786424700364</v>
      </c>
      <c r="E132">
        <f>E92*10000/E62</f>
        <v>0.0019782168155604717</v>
      </c>
      <c r="F132">
        <f>F92*10000/F62</f>
        <v>-0.017336990697216732</v>
      </c>
      <c r="G132">
        <f>AVERAGE(C132:E132)</f>
        <v>0.05493149066111397</v>
      </c>
      <c r="H132">
        <f>STDEV(C132:E132)</f>
        <v>0.05022104798548027</v>
      </c>
      <c r="I132">
        <f>(B132*B4+C132*C4+D132*D4+E132*E4+F132*F4)/SUM(B4:F4)</f>
        <v>0.03283243462892181</v>
      </c>
    </row>
    <row r="133" spans="1:9" ht="12.75">
      <c r="A133" t="s">
        <v>92</v>
      </c>
      <c r="B133">
        <f>B93*10000/B62</f>
        <v>0.06781741116261486</v>
      </c>
      <c r="C133">
        <f>C93*10000/C62</f>
        <v>0.05948021053938983</v>
      </c>
      <c r="D133">
        <f>D93*10000/D62</f>
        <v>0.057745285040166475</v>
      </c>
      <c r="E133">
        <f>E93*10000/E62</f>
        <v>0.0798754005230917</v>
      </c>
      <c r="F133">
        <f>F93*10000/F62</f>
        <v>0.04379972112271567</v>
      </c>
      <c r="G133">
        <f>AVERAGE(C133:E133)</f>
        <v>0.06570029870088266</v>
      </c>
      <c r="H133">
        <f>STDEV(C133:E133)</f>
        <v>0.012306609012008935</v>
      </c>
      <c r="I133">
        <f>(B133*B4+C133*C4+D133*D4+E133*E4+F133*F4)/SUM(B4:F4)</f>
        <v>0.06308569309114441</v>
      </c>
    </row>
    <row r="134" spans="1:9" ht="12.75">
      <c r="A134" t="s">
        <v>93</v>
      </c>
      <c r="B134">
        <f>B94*10000/B62</f>
        <v>-0.0010779410184995133</v>
      </c>
      <c r="C134">
        <f>C94*10000/C62</f>
        <v>-0.005978882858731762</v>
      </c>
      <c r="D134">
        <f>D94*10000/D62</f>
        <v>0.00020281573233509132</v>
      </c>
      <c r="E134">
        <f>E94*10000/E62</f>
        <v>0.00599134286571231</v>
      </c>
      <c r="F134">
        <f>F94*10000/F62</f>
        <v>-0.02428950784160496</v>
      </c>
      <c r="G134">
        <f>AVERAGE(C134:E134)</f>
        <v>7.17585797718797E-05</v>
      </c>
      <c r="H134">
        <f>STDEV(C134:E134)</f>
        <v>0.005986188934243901</v>
      </c>
      <c r="I134">
        <f>(B134*B4+C134*C4+D134*D4+E134*E4+F134*F4)/SUM(B4:F4)</f>
        <v>-0.0033446488744775793</v>
      </c>
    </row>
    <row r="135" spans="1:9" ht="12.75">
      <c r="A135" t="s">
        <v>94</v>
      </c>
      <c r="B135">
        <f>B95*10000/B62</f>
        <v>-0.005123578875604402</v>
      </c>
      <c r="C135">
        <f>C95*10000/C62</f>
        <v>-0.0020851200398407793</v>
      </c>
      <c r="D135">
        <f>D95*10000/D62</f>
        <v>0.0033433336181188287</v>
      </c>
      <c r="E135">
        <f>E95*10000/E62</f>
        <v>-0.0025857956163486163</v>
      </c>
      <c r="F135">
        <f>F95*10000/F62</f>
        <v>0.0016210245313908935</v>
      </c>
      <c r="G135">
        <f>AVERAGE(C135:E135)</f>
        <v>-0.00044252734602352235</v>
      </c>
      <c r="H135">
        <f>STDEV(C135:E135)</f>
        <v>0.003288195012174689</v>
      </c>
      <c r="I135">
        <f>(B135*B4+C135*C4+D135*D4+E135*E4+F135*F4)/SUM(B4:F4)</f>
        <v>-0.0008454811124021591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2005-10-27T09:23:57Z</cp:lastPrinted>
  <dcterms:created xsi:type="dcterms:W3CDTF">2005-10-27T09:23:57Z</dcterms:created>
  <dcterms:modified xsi:type="dcterms:W3CDTF">2005-10-27T10:00:12Z</dcterms:modified>
  <cp:category/>
  <cp:version/>
  <cp:contentType/>
  <cp:contentStatus/>
</cp:coreProperties>
</file>