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<sst xmlns="http://schemas.openxmlformats.org/spreadsheetml/2006/main" count="204" uniqueCount="98">
  <si>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08/11/2005       12:37:18</t>
  </si>
  <si>
    <t>LISSNER</t>
  </si>
  <si>
    <t>HCMQAP723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</si>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</sst>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838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-0.003758</v>
      </c>
      <c r="D4" s="12">
        <v>-0.003757</v>
      </c>
      <c r="E4" s="12">
        <v>-0.003757</v>
      </c>
      <c r="F4" s="24">
        <v>-0.00208</v>
      </c>
      <c r="G4" s="34">
        <v>-0.01171</v>
      </c>
    </row>
    <row r="5" spans="1:7" ht="12.75" thickBot="1">
      <c r="A5" s="44" t="s">
        <v>13</v>
      </c>
      <c r="B5" s="45">
        <v>6.446457</v>
      </c>
      <c r="C5" s="46">
        <v>3.95651</v>
      </c>
      <c r="D5" s="46">
        <v>-0.797517</v>
      </c>
      <c r="E5" s="46">
        <v>-3.623475</v>
      </c>
      <c r="F5" s="47">
        <v>-6.084649</v>
      </c>
      <c r="G5" s="48">
        <v>2.386227</v>
      </c>
    </row>
    <row r="6" spans="1:7" ht="12.75" thickTop="1">
      <c r="A6" s="6" t="s">
        <v>14</v>
      </c>
      <c r="B6" s="39">
        <v>-97.11864</v>
      </c>
      <c r="C6" s="40">
        <v>95.22972</v>
      </c>
      <c r="D6" s="40">
        <v>-30.23514</v>
      </c>
      <c r="E6" s="40">
        <v>78.58676</v>
      </c>
      <c r="F6" s="41">
        <v>-153.659</v>
      </c>
      <c r="G6" s="42">
        <v>0.000109209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2.425892</v>
      </c>
      <c r="C8" s="50">
        <v>6.251625</v>
      </c>
      <c r="D8" s="50">
        <v>4.663569</v>
      </c>
      <c r="E8" s="50">
        <v>2.935666</v>
      </c>
      <c r="F8" s="51">
        <v>-2.296105</v>
      </c>
      <c r="G8" s="35">
        <v>3.378509</v>
      </c>
    </row>
    <row r="9" spans="1:7" ht="12">
      <c r="A9" s="20" t="s">
        <v>17</v>
      </c>
      <c r="B9" s="29">
        <v>-0.4218869</v>
      </c>
      <c r="C9" s="13">
        <v>1.259435</v>
      </c>
      <c r="D9" s="13">
        <v>0.9924804</v>
      </c>
      <c r="E9" s="13">
        <v>1.064873</v>
      </c>
      <c r="F9" s="25">
        <v>-0.2759181</v>
      </c>
      <c r="G9" s="35">
        <v>0.7002567</v>
      </c>
    </row>
    <row r="10" spans="1:7" ht="12">
      <c r="A10" s="20" t="s">
        <v>18</v>
      </c>
      <c r="B10" s="29">
        <v>-0.9790721</v>
      </c>
      <c r="C10" s="13">
        <v>-1.013862</v>
      </c>
      <c r="D10" s="13">
        <v>-0.732773</v>
      </c>
      <c r="E10" s="13">
        <v>-0.3518373</v>
      </c>
      <c r="F10" s="25">
        <v>-1.987604</v>
      </c>
      <c r="G10" s="35">
        <v>-0.9117015</v>
      </c>
    </row>
    <row r="11" spans="1:7" ht="12">
      <c r="A11" s="21" t="s">
        <v>19</v>
      </c>
      <c r="B11" s="31">
        <v>2.881649</v>
      </c>
      <c r="C11" s="15">
        <v>2.119495</v>
      </c>
      <c r="D11" s="15">
        <v>2.289541</v>
      </c>
      <c r="E11" s="15">
        <v>1.44503</v>
      </c>
      <c r="F11" s="27">
        <v>12.77531</v>
      </c>
      <c r="G11" s="37">
        <v>3.527955</v>
      </c>
    </row>
    <row r="12" spans="1:7" ht="12">
      <c r="A12" s="20" t="s">
        <v>20</v>
      </c>
      <c r="B12" s="29">
        <v>0.09825839</v>
      </c>
      <c r="C12" s="13">
        <v>0.1608093</v>
      </c>
      <c r="D12" s="13">
        <v>-0.1113037</v>
      </c>
      <c r="E12" s="13">
        <v>-0.1838161</v>
      </c>
      <c r="F12" s="25">
        <v>-0.2494168</v>
      </c>
      <c r="G12" s="35">
        <v>-0.05126447</v>
      </c>
    </row>
    <row r="13" spans="1:7" ht="12">
      <c r="A13" s="20" t="s">
        <v>21</v>
      </c>
      <c r="B13" s="29">
        <v>0.1649342</v>
      </c>
      <c r="C13" s="13">
        <v>0.1249676</v>
      </c>
      <c r="D13" s="13">
        <v>0.1498378</v>
      </c>
      <c r="E13" s="13">
        <v>0.4945463</v>
      </c>
      <c r="F13" s="25">
        <v>0.07991038</v>
      </c>
      <c r="G13" s="35">
        <v>0.2197076</v>
      </c>
    </row>
    <row r="14" spans="1:7" ht="12">
      <c r="A14" s="20" t="s">
        <v>22</v>
      </c>
      <c r="B14" s="29">
        <v>-0.02688311</v>
      </c>
      <c r="C14" s="13">
        <v>-0.01634285</v>
      </c>
      <c r="D14" s="13">
        <v>-0.04110094</v>
      </c>
      <c r="E14" s="13">
        <v>0.08178184</v>
      </c>
      <c r="F14" s="25">
        <v>-0.06251099</v>
      </c>
      <c r="G14" s="35">
        <v>-0.006379361</v>
      </c>
    </row>
    <row r="15" spans="1:7" ht="12">
      <c r="A15" s="21" t="s">
        <v>23</v>
      </c>
      <c r="B15" s="31">
        <v>-0.3811553</v>
      </c>
      <c r="C15" s="15">
        <v>-0.09711</v>
      </c>
      <c r="D15" s="15">
        <v>-0.08034201</v>
      </c>
      <c r="E15" s="15">
        <v>-0.1120817</v>
      </c>
      <c r="F15" s="27">
        <v>-0.3901232</v>
      </c>
      <c r="G15" s="37">
        <v>-0.1768796</v>
      </c>
    </row>
    <row r="16" spans="1:7" ht="12">
      <c r="A16" s="20" t="s">
        <v>24</v>
      </c>
      <c r="B16" s="29">
        <v>0.07185968</v>
      </c>
      <c r="C16" s="13">
        <v>0.01867844</v>
      </c>
      <c r="D16" s="13">
        <v>-0.0079104</v>
      </c>
      <c r="E16" s="13">
        <v>-0.01368153</v>
      </c>
      <c r="F16" s="25">
        <v>0.05806108</v>
      </c>
      <c r="G16" s="35">
        <v>0.01745278</v>
      </c>
    </row>
    <row r="17" spans="1:7" ht="12">
      <c r="A17" s="20" t="s">
        <v>25</v>
      </c>
      <c r="B17" s="29">
        <v>-0.04183048</v>
      </c>
      <c r="C17" s="13">
        <v>-0.01915404</v>
      </c>
      <c r="D17" s="13">
        <v>-0.02544258</v>
      </c>
      <c r="E17" s="13">
        <v>-0.01670668</v>
      </c>
      <c r="F17" s="25">
        <v>-0.01140623</v>
      </c>
      <c r="G17" s="35">
        <v>-0.02232358</v>
      </c>
    </row>
    <row r="18" spans="1:7" ht="12">
      <c r="A18" s="20" t="s">
        <v>26</v>
      </c>
      <c r="B18" s="29">
        <v>0.0554537</v>
      </c>
      <c r="C18" s="13">
        <v>0.01825646</v>
      </c>
      <c r="D18" s="13">
        <v>0.05776505</v>
      </c>
      <c r="E18" s="13">
        <v>0.03589197</v>
      </c>
      <c r="F18" s="25">
        <v>0.03211017</v>
      </c>
      <c r="G18" s="35">
        <v>0.03925797</v>
      </c>
    </row>
    <row r="19" spans="1:7" ht="12">
      <c r="A19" s="21" t="s">
        <v>27</v>
      </c>
      <c r="B19" s="31">
        <v>-0.2138734</v>
      </c>
      <c r="C19" s="15">
        <v>-0.1961289</v>
      </c>
      <c r="D19" s="15">
        <v>-0.2074096</v>
      </c>
      <c r="E19" s="15">
        <v>-0.1869266</v>
      </c>
      <c r="F19" s="27">
        <v>-0.1414547</v>
      </c>
      <c r="G19" s="37">
        <v>-0.1919204</v>
      </c>
    </row>
    <row r="20" spans="1:7" ht="12.75" thickBot="1">
      <c r="A20" s="44" t="s">
        <v>28</v>
      </c>
      <c r="B20" s="45">
        <v>0.002286406</v>
      </c>
      <c r="C20" s="46">
        <v>0.008235162</v>
      </c>
      <c r="D20" s="46">
        <v>0.007123718</v>
      </c>
      <c r="E20" s="46">
        <v>0.006960158</v>
      </c>
      <c r="F20" s="47">
        <v>0.005182998</v>
      </c>
      <c r="G20" s="48">
        <v>0.006390745</v>
      </c>
    </row>
    <row r="21" spans="1:7" ht="12.75" thickTop="1">
      <c r="A21" s="6" t="s">
        <v>29</v>
      </c>
      <c r="B21" s="39">
        <v>-74.91779</v>
      </c>
      <c r="C21" s="40">
        <v>49.6123</v>
      </c>
      <c r="D21" s="40">
        <v>-8.245615</v>
      </c>
      <c r="E21" s="40">
        <v>7.136733</v>
      </c>
      <c r="F21" s="41">
        <v>-5.933498</v>
      </c>
      <c r="G21" s="43">
        <v>0.01833217</v>
      </c>
    </row>
    <row r="22" spans="1:7" ht="12">
      <c r="A22" s="20" t="s">
        <v>30</v>
      </c>
      <c r="B22" s="29">
        <v>128.9363</v>
      </c>
      <c r="C22" s="13">
        <v>79.13184</v>
      </c>
      <c r="D22" s="13">
        <v>-15.95036</v>
      </c>
      <c r="E22" s="13">
        <v>-72.47076</v>
      </c>
      <c r="F22" s="25">
        <v>-121.699</v>
      </c>
      <c r="G22" s="36">
        <v>0</v>
      </c>
    </row>
    <row r="23" spans="1:7" ht="12">
      <c r="A23" s="20" t="s">
        <v>31</v>
      </c>
      <c r="B23" s="29">
        <v>-4.968777</v>
      </c>
      <c r="C23" s="13">
        <v>-3.582287</v>
      </c>
      <c r="D23" s="13">
        <v>-2.188788</v>
      </c>
      <c r="E23" s="13">
        <v>-2.806818</v>
      </c>
      <c r="F23" s="25">
        <v>4.498566</v>
      </c>
      <c r="G23" s="35">
        <v>-2.185388</v>
      </c>
    </row>
    <row r="24" spans="1:7" ht="12">
      <c r="A24" s="20" t="s">
        <v>32</v>
      </c>
      <c r="B24" s="29">
        <v>0.7477384</v>
      </c>
      <c r="C24" s="13">
        <v>1.34225</v>
      </c>
      <c r="D24" s="13">
        <v>4.02692</v>
      </c>
      <c r="E24" s="13">
        <v>3.517565</v>
      </c>
      <c r="F24" s="25">
        <v>5.9772</v>
      </c>
      <c r="G24" s="35">
        <v>3.042507</v>
      </c>
    </row>
    <row r="25" spans="1:7" ht="12">
      <c r="A25" s="20" t="s">
        <v>33</v>
      </c>
      <c r="B25" s="29">
        <v>-1.119991</v>
      </c>
      <c r="C25" s="13">
        <v>-1.153894</v>
      </c>
      <c r="D25" s="13">
        <v>-0.9846347</v>
      </c>
      <c r="E25" s="13">
        <v>-0.5838118</v>
      </c>
      <c r="F25" s="25">
        <v>-2.74778</v>
      </c>
      <c r="G25" s="35">
        <v>-1.183345</v>
      </c>
    </row>
    <row r="26" spans="1:7" ht="12">
      <c r="A26" s="21" t="s">
        <v>34</v>
      </c>
      <c r="B26" s="31">
        <v>0.789434</v>
      </c>
      <c r="C26" s="15">
        <v>0.3958969</v>
      </c>
      <c r="D26" s="15">
        <v>0.2668306</v>
      </c>
      <c r="E26" s="15">
        <v>-0.4026243</v>
      </c>
      <c r="F26" s="27">
        <v>1.167478</v>
      </c>
      <c r="G26" s="37">
        <v>0.3323058</v>
      </c>
    </row>
    <row r="27" spans="1:7" ht="12">
      <c r="A27" s="20" t="s">
        <v>35</v>
      </c>
      <c r="B27" s="29">
        <v>-0.05027111</v>
      </c>
      <c r="C27" s="13">
        <v>0.1885256</v>
      </c>
      <c r="D27" s="13">
        <v>0.1531986</v>
      </c>
      <c r="E27" s="13">
        <v>-0.1252318</v>
      </c>
      <c r="F27" s="25">
        <v>0.0766897</v>
      </c>
      <c r="G27" s="35">
        <v>0.05502599</v>
      </c>
    </row>
    <row r="28" spans="1:7" ht="12">
      <c r="A28" s="20" t="s">
        <v>36</v>
      </c>
      <c r="B28" s="29">
        <v>0.1088742</v>
      </c>
      <c r="C28" s="13">
        <v>0.5914439</v>
      </c>
      <c r="D28" s="13">
        <v>0.5830066</v>
      </c>
      <c r="E28" s="13">
        <v>0.5542316</v>
      </c>
      <c r="F28" s="25">
        <v>0.5072924</v>
      </c>
      <c r="G28" s="35">
        <v>0.499252</v>
      </c>
    </row>
    <row r="29" spans="1:7" ht="12">
      <c r="A29" s="20" t="s">
        <v>37</v>
      </c>
      <c r="B29" s="29">
        <v>-0.09947973</v>
      </c>
      <c r="C29" s="13">
        <v>-0.0621354</v>
      </c>
      <c r="D29" s="13">
        <v>-0.1034907</v>
      </c>
      <c r="E29" s="13">
        <v>-0.0008521864</v>
      </c>
      <c r="F29" s="25">
        <v>-0.1653474</v>
      </c>
      <c r="G29" s="35">
        <v>-0.07650275</v>
      </c>
    </row>
    <row r="30" spans="1:7" ht="12">
      <c r="A30" s="21" t="s">
        <v>38</v>
      </c>
      <c r="B30" s="31">
        <v>0.1744004</v>
      </c>
      <c r="C30" s="15">
        <v>0.1339373</v>
      </c>
      <c r="D30" s="15">
        <v>0.02629586</v>
      </c>
      <c r="E30" s="15">
        <v>0.0546152</v>
      </c>
      <c r="F30" s="27">
        <v>0.3095466</v>
      </c>
      <c r="G30" s="37">
        <v>0.1182396</v>
      </c>
    </row>
    <row r="31" spans="1:7" ht="12">
      <c r="A31" s="20" t="s">
        <v>39</v>
      </c>
      <c r="B31" s="29">
        <v>-0.02161337</v>
      </c>
      <c r="C31" s="13">
        <v>0.01235553</v>
      </c>
      <c r="D31" s="13">
        <v>0.008411923</v>
      </c>
      <c r="E31" s="13">
        <v>-0.01634285</v>
      </c>
      <c r="F31" s="25">
        <v>-0.07164664</v>
      </c>
      <c r="G31" s="35">
        <v>-0.01161401</v>
      </c>
    </row>
    <row r="32" spans="1:7" ht="12">
      <c r="A32" s="20" t="s">
        <v>40</v>
      </c>
      <c r="B32" s="29">
        <v>0.004564479</v>
      </c>
      <c r="C32" s="13">
        <v>0.09003924</v>
      </c>
      <c r="D32" s="13">
        <v>0.07019959</v>
      </c>
      <c r="E32" s="13">
        <v>0.0965897</v>
      </c>
      <c r="F32" s="25">
        <v>0.05865476</v>
      </c>
      <c r="G32" s="35">
        <v>0.0702707</v>
      </c>
    </row>
    <row r="33" spans="1:7" ht="12">
      <c r="A33" s="20" t="s">
        <v>41</v>
      </c>
      <c r="B33" s="29">
        <v>0.111512</v>
      </c>
      <c r="C33" s="13">
        <v>0.08091901</v>
      </c>
      <c r="D33" s="13">
        <v>0.09438275</v>
      </c>
      <c r="E33" s="13">
        <v>0.08135494</v>
      </c>
      <c r="F33" s="25">
        <v>0.08479072</v>
      </c>
      <c r="G33" s="35">
        <v>0.08920827</v>
      </c>
    </row>
    <row r="34" spans="1:7" ht="12">
      <c r="A34" s="21" t="s">
        <v>42</v>
      </c>
      <c r="B34" s="31">
        <v>-0.007786761</v>
      </c>
      <c r="C34" s="15">
        <v>-0.009324518</v>
      </c>
      <c r="D34" s="15">
        <v>-0.002766347</v>
      </c>
      <c r="E34" s="15">
        <v>0.01148438</v>
      </c>
      <c r="F34" s="27">
        <v>-0.01223581</v>
      </c>
      <c r="G34" s="37">
        <v>-0.002870621</v>
      </c>
    </row>
    <row r="35" spans="1:7" ht="12.75" thickBot="1">
      <c r="A35" s="22" t="s">
        <v>43</v>
      </c>
      <c r="B35" s="32">
        <v>-0.002379937</v>
      </c>
      <c r="C35" s="16">
        <v>-0.007501856</v>
      </c>
      <c r="D35" s="16">
        <v>-0.007091627</v>
      </c>
      <c r="E35" s="16">
        <v>-0.003440765</v>
      </c>
      <c r="F35" s="28">
        <v>-0.008703777</v>
      </c>
      <c r="G35" s="38">
        <v>-0.005844767</v>
      </c>
    </row>
    <row r="36" spans="1:7" ht="12">
      <c r="A36" s="4" t="s">
        <v>44</v>
      </c>
      <c r="B36" s="3">
        <v>21.41113</v>
      </c>
      <c r="C36" s="3">
        <v>21.41113</v>
      </c>
      <c r="D36" s="3">
        <v>21.42029</v>
      </c>
      <c r="E36" s="3">
        <v>21.41724</v>
      </c>
      <c r="F36" s="3">
        <v>21.42944</v>
      </c>
      <c r="G36" s="3"/>
    </row>
    <row r="37" spans="1:6" ht="12">
      <c r="A37" s="4" t="s">
        <v>45</v>
      </c>
      <c r="B37" s="2">
        <v>0.02288818</v>
      </c>
      <c r="C37" s="2">
        <v>-0.05493164</v>
      </c>
      <c r="D37" s="2">
        <v>-0.07883708</v>
      </c>
      <c r="E37" s="2">
        <v>-0.08900961</v>
      </c>
      <c r="F37" s="2">
        <v>-0.096639</v>
      </c>
    </row>
    <row r="38" spans="1:7" ht="12">
      <c r="A38" s="4" t="s">
        <v>53</v>
      </c>
      <c r="B38" s="2">
        <v>0.0001667161</v>
      </c>
      <c r="C38" s="2">
        <v>-0.0001625478</v>
      </c>
      <c r="D38" s="2">
        <v>5.137725E-05</v>
      </c>
      <c r="E38" s="2">
        <v>-0.0001335026</v>
      </c>
      <c r="F38" s="2">
        <v>0.0002610589</v>
      </c>
      <c r="G38" s="2">
        <v>0.0003151811</v>
      </c>
    </row>
    <row r="39" spans="1:7" ht="12.75" thickBot="1">
      <c r="A39" s="4" t="s">
        <v>54</v>
      </c>
      <c r="B39" s="2">
        <v>0.0001252107</v>
      </c>
      <c r="C39" s="2">
        <v>-8.305463E-05</v>
      </c>
      <c r="D39" s="2">
        <v>1.409949E-05</v>
      </c>
      <c r="E39" s="2">
        <v>-1.309995E-05</v>
      </c>
      <c r="F39" s="2">
        <v>1.326401E-05</v>
      </c>
      <c r="G39" s="2">
        <v>0.00079688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3.116894</v>
      </c>
      <c r="F40" s="17" t="s">
        <v>48</v>
      </c>
      <c r="G40" s="8">
        <v>55.08073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0.003758</v>
      </c>
      <c r="D4">
        <v>0.003757</v>
      </c>
      <c r="E4">
        <v>0.003757</v>
      </c>
      <c r="F4">
        <v>0.00208</v>
      </c>
      <c r="G4">
        <v>0.01171</v>
      </c>
    </row>
    <row r="5" spans="1:7" ht="12.75">
      <c r="A5" t="s">
        <v>13</v>
      </c>
      <c r="B5">
        <v>6.446457</v>
      </c>
      <c r="C5">
        <v>3.95651</v>
      </c>
      <c r="D5">
        <v>-0.797517</v>
      </c>
      <c r="E5">
        <v>-3.623475</v>
      </c>
      <c r="F5">
        <v>-6.084649</v>
      </c>
      <c r="G5">
        <v>2.386227</v>
      </c>
    </row>
    <row r="6" spans="1:7" ht="12.75">
      <c r="A6" t="s">
        <v>14</v>
      </c>
      <c r="B6" s="52">
        <v>-97.11864</v>
      </c>
      <c r="C6" s="52">
        <v>95.22972</v>
      </c>
      <c r="D6" s="52">
        <v>-30.23514</v>
      </c>
      <c r="E6" s="52">
        <v>78.58676</v>
      </c>
      <c r="F6" s="52">
        <v>-153.659</v>
      </c>
      <c r="G6" s="52">
        <v>0.000109209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2.425892</v>
      </c>
      <c r="C8" s="52">
        <v>6.251625</v>
      </c>
      <c r="D8" s="52">
        <v>4.663569</v>
      </c>
      <c r="E8" s="52">
        <v>2.935666</v>
      </c>
      <c r="F8" s="52">
        <v>-2.296105</v>
      </c>
      <c r="G8" s="52">
        <v>3.378509</v>
      </c>
    </row>
    <row r="9" spans="1:7" ht="12.75">
      <c r="A9" t="s">
        <v>17</v>
      </c>
      <c r="B9" s="52">
        <v>-0.4218869</v>
      </c>
      <c r="C9" s="52">
        <v>1.259435</v>
      </c>
      <c r="D9" s="52">
        <v>0.9924804</v>
      </c>
      <c r="E9" s="52">
        <v>1.064873</v>
      </c>
      <c r="F9" s="52">
        <v>-0.2759181</v>
      </c>
      <c r="G9" s="52">
        <v>0.7002567</v>
      </c>
    </row>
    <row r="10" spans="1:7" ht="12.75">
      <c r="A10" t="s">
        <v>18</v>
      </c>
      <c r="B10" s="52">
        <v>-0.9790721</v>
      </c>
      <c r="C10" s="52">
        <v>-1.013862</v>
      </c>
      <c r="D10" s="52">
        <v>-0.732773</v>
      </c>
      <c r="E10" s="52">
        <v>-0.3518373</v>
      </c>
      <c r="F10" s="52">
        <v>-1.987604</v>
      </c>
      <c r="G10" s="52">
        <v>-0.9117015</v>
      </c>
    </row>
    <row r="11" spans="1:7" ht="12.75">
      <c r="A11" t="s">
        <v>19</v>
      </c>
      <c r="B11" s="52">
        <v>2.881649</v>
      </c>
      <c r="C11" s="52">
        <v>2.119495</v>
      </c>
      <c r="D11" s="52">
        <v>2.289541</v>
      </c>
      <c r="E11" s="52">
        <v>1.44503</v>
      </c>
      <c r="F11" s="52">
        <v>12.77531</v>
      </c>
      <c r="G11" s="52">
        <v>3.527955</v>
      </c>
    </row>
    <row r="12" spans="1:7" ht="12.75">
      <c r="A12" t="s">
        <v>20</v>
      </c>
      <c r="B12" s="52">
        <v>0.09825839</v>
      </c>
      <c r="C12" s="52">
        <v>0.1608093</v>
      </c>
      <c r="D12" s="52">
        <v>-0.1113037</v>
      </c>
      <c r="E12" s="52">
        <v>-0.1838161</v>
      </c>
      <c r="F12" s="52">
        <v>-0.2494168</v>
      </c>
      <c r="G12" s="52">
        <v>-0.05126447</v>
      </c>
    </row>
    <row r="13" spans="1:7" ht="12.75">
      <c r="A13" t="s">
        <v>21</v>
      </c>
      <c r="B13" s="52">
        <v>0.1649342</v>
      </c>
      <c r="C13" s="52">
        <v>0.1249676</v>
      </c>
      <c r="D13" s="52">
        <v>0.1498378</v>
      </c>
      <c r="E13" s="52">
        <v>0.4945463</v>
      </c>
      <c r="F13" s="52">
        <v>0.07991038</v>
      </c>
      <c r="G13" s="52">
        <v>0.2197076</v>
      </c>
    </row>
    <row r="14" spans="1:7" ht="12.75">
      <c r="A14" t="s">
        <v>22</v>
      </c>
      <c r="B14" s="52">
        <v>-0.02688311</v>
      </c>
      <c r="C14" s="52">
        <v>-0.01634285</v>
      </c>
      <c r="D14" s="52">
        <v>-0.04110094</v>
      </c>
      <c r="E14" s="52">
        <v>0.08178184</v>
      </c>
      <c r="F14" s="52">
        <v>-0.06251099</v>
      </c>
      <c r="G14" s="52">
        <v>-0.006379361</v>
      </c>
    </row>
    <row r="15" spans="1:7" ht="12.75">
      <c r="A15" t="s">
        <v>23</v>
      </c>
      <c r="B15" s="52">
        <v>-0.3811553</v>
      </c>
      <c r="C15" s="52">
        <v>-0.09711</v>
      </c>
      <c r="D15" s="52">
        <v>-0.08034201</v>
      </c>
      <c r="E15" s="52">
        <v>-0.1120817</v>
      </c>
      <c r="F15" s="52">
        <v>-0.3901232</v>
      </c>
      <c r="G15" s="52">
        <v>-0.1768796</v>
      </c>
    </row>
    <row r="16" spans="1:7" ht="12.75">
      <c r="A16" t="s">
        <v>24</v>
      </c>
      <c r="B16" s="52">
        <v>0.07185968</v>
      </c>
      <c r="C16" s="52">
        <v>0.01867844</v>
      </c>
      <c r="D16" s="52">
        <v>-0.0079104</v>
      </c>
      <c r="E16" s="52">
        <v>-0.01368153</v>
      </c>
      <c r="F16" s="52">
        <v>0.05806108</v>
      </c>
      <c r="G16" s="52">
        <v>0.01745278</v>
      </c>
    </row>
    <row r="17" spans="1:7" ht="12.75">
      <c r="A17" t="s">
        <v>25</v>
      </c>
      <c r="B17" s="52">
        <v>-0.04183048</v>
      </c>
      <c r="C17" s="52">
        <v>-0.01915404</v>
      </c>
      <c r="D17" s="52">
        <v>-0.02544258</v>
      </c>
      <c r="E17" s="52">
        <v>-0.01670668</v>
      </c>
      <c r="F17" s="52">
        <v>-0.01140623</v>
      </c>
      <c r="G17" s="52">
        <v>-0.02232358</v>
      </c>
    </row>
    <row r="18" spans="1:7" ht="12.75">
      <c r="A18" t="s">
        <v>26</v>
      </c>
      <c r="B18" s="52">
        <v>0.0554537</v>
      </c>
      <c r="C18" s="52">
        <v>0.01825646</v>
      </c>
      <c r="D18" s="52">
        <v>0.05776505</v>
      </c>
      <c r="E18" s="52">
        <v>0.03589197</v>
      </c>
      <c r="F18" s="52">
        <v>0.03211017</v>
      </c>
      <c r="G18" s="52">
        <v>0.03925797</v>
      </c>
    </row>
    <row r="19" spans="1:7" ht="12.75">
      <c r="A19" t="s">
        <v>27</v>
      </c>
      <c r="B19" s="52">
        <v>-0.2138734</v>
      </c>
      <c r="C19" s="52">
        <v>-0.1961289</v>
      </c>
      <c r="D19" s="52">
        <v>-0.2074096</v>
      </c>
      <c r="E19" s="52">
        <v>-0.1869266</v>
      </c>
      <c r="F19" s="52">
        <v>-0.1414547</v>
      </c>
      <c r="G19" s="52">
        <v>-0.1919204</v>
      </c>
    </row>
    <row r="20" spans="1:7" ht="12.75">
      <c r="A20" t="s">
        <v>28</v>
      </c>
      <c r="B20" s="52">
        <v>0.002286406</v>
      </c>
      <c r="C20" s="52">
        <v>0.008235162</v>
      </c>
      <c r="D20" s="52">
        <v>0.007123718</v>
      </c>
      <c r="E20" s="52">
        <v>0.006960158</v>
      </c>
      <c r="F20" s="52">
        <v>0.005182998</v>
      </c>
      <c r="G20" s="52">
        <v>0.006390745</v>
      </c>
    </row>
    <row r="21" spans="1:7" ht="12.75">
      <c r="A21" t="s">
        <v>29</v>
      </c>
      <c r="B21" s="52">
        <v>-74.91779</v>
      </c>
      <c r="C21" s="52">
        <v>49.6123</v>
      </c>
      <c r="D21" s="52">
        <v>-8.245615</v>
      </c>
      <c r="E21" s="52">
        <v>7.136733</v>
      </c>
      <c r="F21" s="52">
        <v>-5.933498</v>
      </c>
      <c r="G21" s="52">
        <v>0.01833217</v>
      </c>
    </row>
    <row r="22" spans="1:7" ht="12.75">
      <c r="A22" t="s">
        <v>30</v>
      </c>
      <c r="B22" s="52">
        <v>128.9363</v>
      </c>
      <c r="C22" s="52">
        <v>79.13184</v>
      </c>
      <c r="D22" s="52">
        <v>-15.95036</v>
      </c>
      <c r="E22" s="52">
        <v>-72.47076</v>
      </c>
      <c r="F22" s="52">
        <v>-121.699</v>
      </c>
      <c r="G22" s="52">
        <v>0</v>
      </c>
    </row>
    <row r="23" spans="1:7" ht="12.75">
      <c r="A23" t="s">
        <v>31</v>
      </c>
      <c r="B23" s="52">
        <v>-4.968777</v>
      </c>
      <c r="C23" s="52">
        <v>-3.582287</v>
      </c>
      <c r="D23" s="52">
        <v>-2.188788</v>
      </c>
      <c r="E23" s="52">
        <v>-2.806818</v>
      </c>
      <c r="F23" s="52">
        <v>4.498566</v>
      </c>
      <c r="G23" s="52">
        <v>-2.185388</v>
      </c>
    </row>
    <row r="24" spans="1:7" ht="12.75">
      <c r="A24" t="s">
        <v>32</v>
      </c>
      <c r="B24" s="52">
        <v>0.7477384</v>
      </c>
      <c r="C24" s="52">
        <v>1.34225</v>
      </c>
      <c r="D24" s="52">
        <v>4.02692</v>
      </c>
      <c r="E24" s="52">
        <v>3.517565</v>
      </c>
      <c r="F24" s="52">
        <v>5.9772</v>
      </c>
      <c r="G24" s="52">
        <v>3.042507</v>
      </c>
    </row>
    <row r="25" spans="1:7" ht="12.75">
      <c r="A25" t="s">
        <v>33</v>
      </c>
      <c r="B25" s="52">
        <v>-1.119991</v>
      </c>
      <c r="C25" s="52">
        <v>-1.153894</v>
      </c>
      <c r="D25" s="52">
        <v>-0.9846347</v>
      </c>
      <c r="E25" s="52">
        <v>-0.5838118</v>
      </c>
      <c r="F25" s="52">
        <v>-2.74778</v>
      </c>
      <c r="G25" s="52">
        <v>-1.183345</v>
      </c>
    </row>
    <row r="26" spans="1:7" ht="12.75">
      <c r="A26" t="s">
        <v>34</v>
      </c>
      <c r="B26" s="52">
        <v>0.789434</v>
      </c>
      <c r="C26" s="52">
        <v>0.3958969</v>
      </c>
      <c r="D26" s="52">
        <v>0.2668306</v>
      </c>
      <c r="E26" s="52">
        <v>-0.4026243</v>
      </c>
      <c r="F26" s="52">
        <v>1.167478</v>
      </c>
      <c r="G26" s="52">
        <v>0.3323058</v>
      </c>
    </row>
    <row r="27" spans="1:7" ht="12.75">
      <c r="A27" t="s">
        <v>35</v>
      </c>
      <c r="B27" s="52">
        <v>-0.05027111</v>
      </c>
      <c r="C27" s="52">
        <v>0.1885256</v>
      </c>
      <c r="D27" s="52">
        <v>0.1531986</v>
      </c>
      <c r="E27" s="52">
        <v>-0.1252318</v>
      </c>
      <c r="F27" s="52">
        <v>0.0766897</v>
      </c>
      <c r="G27" s="52">
        <v>0.05502599</v>
      </c>
    </row>
    <row r="28" spans="1:7" ht="12.75">
      <c r="A28" t="s">
        <v>36</v>
      </c>
      <c r="B28" s="52">
        <v>0.1088742</v>
      </c>
      <c r="C28" s="52">
        <v>0.5914439</v>
      </c>
      <c r="D28" s="52">
        <v>0.5830066</v>
      </c>
      <c r="E28" s="52">
        <v>0.5542316</v>
      </c>
      <c r="F28" s="52">
        <v>0.5072924</v>
      </c>
      <c r="G28" s="52">
        <v>0.499252</v>
      </c>
    </row>
    <row r="29" spans="1:7" ht="12.75">
      <c r="A29" t="s">
        <v>37</v>
      </c>
      <c r="B29" s="52">
        <v>-0.09947973</v>
      </c>
      <c r="C29" s="52">
        <v>-0.0621354</v>
      </c>
      <c r="D29" s="52">
        <v>-0.1034907</v>
      </c>
      <c r="E29" s="52">
        <v>-0.0008521864</v>
      </c>
      <c r="F29" s="52">
        <v>-0.1653474</v>
      </c>
      <c r="G29" s="52">
        <v>-0.07650275</v>
      </c>
    </row>
    <row r="30" spans="1:7" ht="12.75">
      <c r="A30" t="s">
        <v>38</v>
      </c>
      <c r="B30" s="52">
        <v>0.1744004</v>
      </c>
      <c r="C30" s="52">
        <v>0.1339373</v>
      </c>
      <c r="D30" s="52">
        <v>0.02629586</v>
      </c>
      <c r="E30" s="52">
        <v>0.0546152</v>
      </c>
      <c r="F30" s="52">
        <v>0.3095466</v>
      </c>
      <c r="G30" s="52">
        <v>0.1182396</v>
      </c>
    </row>
    <row r="31" spans="1:7" ht="12.75">
      <c r="A31" t="s">
        <v>39</v>
      </c>
      <c r="B31" s="52">
        <v>-0.02161337</v>
      </c>
      <c r="C31" s="52">
        <v>0.01235553</v>
      </c>
      <c r="D31" s="52">
        <v>0.008411923</v>
      </c>
      <c r="E31" s="52">
        <v>-0.01634285</v>
      </c>
      <c r="F31" s="52">
        <v>-0.07164664</v>
      </c>
      <c r="G31" s="52">
        <v>-0.01161401</v>
      </c>
    </row>
    <row r="32" spans="1:7" ht="12.75">
      <c r="A32" t="s">
        <v>40</v>
      </c>
      <c r="B32" s="52">
        <v>0.004564479</v>
      </c>
      <c r="C32" s="52">
        <v>0.09003924</v>
      </c>
      <c r="D32" s="52">
        <v>0.07019959</v>
      </c>
      <c r="E32" s="52">
        <v>0.0965897</v>
      </c>
      <c r="F32" s="52">
        <v>0.05865476</v>
      </c>
      <c r="G32" s="52">
        <v>0.0702707</v>
      </c>
    </row>
    <row r="33" spans="1:7" ht="12.75">
      <c r="A33" t="s">
        <v>41</v>
      </c>
      <c r="B33" s="52">
        <v>0.111512</v>
      </c>
      <c r="C33" s="52">
        <v>0.08091901</v>
      </c>
      <c r="D33" s="52">
        <v>0.09438275</v>
      </c>
      <c r="E33" s="52">
        <v>0.08135494</v>
      </c>
      <c r="F33" s="52">
        <v>0.08479072</v>
      </c>
      <c r="G33" s="52">
        <v>0.08920827</v>
      </c>
    </row>
    <row r="34" spans="1:7" ht="12.75">
      <c r="A34" t="s">
        <v>42</v>
      </c>
      <c r="B34" s="52">
        <v>-0.007786761</v>
      </c>
      <c r="C34" s="52">
        <v>-0.009324518</v>
      </c>
      <c r="D34" s="52">
        <v>-0.002766347</v>
      </c>
      <c r="E34" s="52">
        <v>0.01148438</v>
      </c>
      <c r="F34" s="52">
        <v>-0.01223581</v>
      </c>
      <c r="G34" s="52">
        <v>-0.002870621</v>
      </c>
    </row>
    <row r="35" spans="1:7" ht="12.75">
      <c r="A35" t="s">
        <v>43</v>
      </c>
      <c r="B35" s="52">
        <v>-0.002379937</v>
      </c>
      <c r="C35" s="52">
        <v>-0.007501856</v>
      </c>
      <c r="D35" s="52">
        <v>-0.007091627</v>
      </c>
      <c r="E35" s="52">
        <v>-0.003440765</v>
      </c>
      <c r="F35" s="52">
        <v>-0.008703777</v>
      </c>
      <c r="G35" s="52">
        <v>-0.005844767</v>
      </c>
    </row>
    <row r="36" spans="1:6" ht="12.75">
      <c r="A36" t="s">
        <v>44</v>
      </c>
      <c r="B36" s="52">
        <v>21.41113</v>
      </c>
      <c r="C36" s="52">
        <v>21.41113</v>
      </c>
      <c r="D36" s="52">
        <v>21.42029</v>
      </c>
      <c r="E36" s="52">
        <v>21.41724</v>
      </c>
      <c r="F36" s="52">
        <v>21.42944</v>
      </c>
    </row>
    <row r="37" spans="1:6" ht="12.75">
      <c r="A37" t="s">
        <v>45</v>
      </c>
      <c r="B37" s="52">
        <v>0.02288818</v>
      </c>
      <c r="C37" s="52">
        <v>-0.05493164</v>
      </c>
      <c r="D37" s="52">
        <v>-0.07883708</v>
      </c>
      <c r="E37" s="52">
        <v>-0.08900961</v>
      </c>
      <c r="F37" s="52">
        <v>-0.096639</v>
      </c>
    </row>
    <row r="38" spans="1:7" ht="12.75">
      <c r="A38" t="s">
        <v>55</v>
      </c>
      <c r="B38" s="52">
        <v>0.0001667161</v>
      </c>
      <c r="C38" s="52">
        <v>-0.0001625478</v>
      </c>
      <c r="D38" s="52">
        <v>5.137725E-05</v>
      </c>
      <c r="E38" s="52">
        <v>-0.0001335026</v>
      </c>
      <c r="F38" s="52">
        <v>0.0002610589</v>
      </c>
      <c r="G38" s="52">
        <v>0.0003151811</v>
      </c>
    </row>
    <row r="39" spans="1:7" ht="12.75">
      <c r="A39" t="s">
        <v>56</v>
      </c>
      <c r="B39" s="52">
        <v>0.0001252107</v>
      </c>
      <c r="C39" s="52">
        <v>-8.305463E-05</v>
      </c>
      <c r="D39" s="52">
        <v>1.409949E-05</v>
      </c>
      <c r="E39" s="52">
        <v>-1.309995E-05</v>
      </c>
      <c r="F39" s="52">
        <v>1.326401E-05</v>
      </c>
      <c r="G39" s="52">
        <v>0.00079688</v>
      </c>
    </row>
    <row r="40" spans="2:7" ht="12.75">
      <c r="B40" t="s">
        <v>46</v>
      </c>
      <c r="C40">
        <v>-0.003757</v>
      </c>
      <c r="D40" t="s">
        <v>47</v>
      </c>
      <c r="E40">
        <v>3.116894</v>
      </c>
      <c r="F40" t="s">
        <v>48</v>
      </c>
      <c r="G40">
        <v>55.08073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0.00016671610801477802</v>
      </c>
      <c r="C50">
        <f>-0.017/(C7*C7+C22*C22)*(C21*C22+C6*C7)</f>
        <v>-0.00016254775064631908</v>
      </c>
      <c r="D50">
        <f>-0.017/(D7*D7+D22*D22)*(D21*D22+D6*D7)</f>
        <v>5.137724879939026E-05</v>
      </c>
      <c r="E50">
        <f>-0.017/(E7*E7+E22*E22)*(E21*E22+E6*E7)</f>
        <v>-0.00013350255567206484</v>
      </c>
      <c r="F50">
        <f>-0.017/(F7*F7+F22*F22)*(F21*F22+F6*F7)</f>
        <v>0.0002610588783606782</v>
      </c>
      <c r="G50">
        <f>(B50*B$4+C50*C$4+D50*D$4+E50*E$4+F50*F$4)/SUM(B$4:F$4)</f>
        <v>7.781435577751191E-08</v>
      </c>
    </row>
    <row r="51" spans="1:7" ht="12.75">
      <c r="A51" t="s">
        <v>59</v>
      </c>
      <c r="B51">
        <f>-0.017/(B7*B7+B22*B22)*(B21*B7-B6*B22)</f>
        <v>0.00012521066718821744</v>
      </c>
      <c r="C51">
        <f>-0.017/(C7*C7+C22*C22)*(C21*C7-C6*C22)</f>
        <v>-8.305463974034956E-05</v>
      </c>
      <c r="D51">
        <f>-0.017/(D7*D7+D22*D22)*(D21*D7-D6*D22)</f>
        <v>1.4099494061415985E-05</v>
      </c>
      <c r="E51">
        <f>-0.017/(E7*E7+E22*E22)*(E21*E7-E6*E22)</f>
        <v>-1.3099949267149686E-05</v>
      </c>
      <c r="F51">
        <f>-0.017/(F7*F7+F22*F22)*(F21*F7-F6*F22)</f>
        <v>1.326400704376162E-05</v>
      </c>
      <c r="G51">
        <f>(B51*B$4+C51*C$4+D51*D$4+E51*E$4+F51*F$4)/SUM(B$4:F$4)</f>
        <v>1.8103665749897592E-07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10000.12077401835</v>
      </c>
      <c r="C62">
        <f>C7+(2/0.017)*(C8*C50-C23*C51)</f>
        <v>9999.845445513192</v>
      </c>
      <c r="D62">
        <f>D7+(2/0.017)*(D8*D50-D23*D51)</f>
        <v>10000.031819076261</v>
      </c>
      <c r="E62">
        <f>E7+(2/0.017)*(E8*E50-E23*E51)</f>
        <v>9999.949566107412</v>
      </c>
      <c r="F62">
        <f>F7+(2/0.017)*(F8*F50-F23*F51)</f>
        <v>9999.922460281528</v>
      </c>
    </row>
    <row r="63" spans="1:6" ht="12.75">
      <c r="A63" t="s">
        <v>67</v>
      </c>
      <c r="B63">
        <f>B8+(3/0.017)*(B9*B50-B24*B51)</f>
        <v>2.3969578530699995</v>
      </c>
      <c r="C63">
        <f>C8+(3/0.017)*(C9*C50-C24*C51)</f>
        <v>6.235171193621689</v>
      </c>
      <c r="D63">
        <f>D8+(3/0.017)*(D9*D50-D24*D51)</f>
        <v>4.662547831378856</v>
      </c>
      <c r="E63">
        <f>E8+(3/0.017)*(E9*E50-E24*E51)</f>
        <v>2.9187101157784214</v>
      </c>
      <c r="F63">
        <f>F8+(3/0.017)*(F9*F50-F24*F51)</f>
        <v>-2.322807204577773</v>
      </c>
    </row>
    <row r="64" spans="1:6" ht="12.75">
      <c r="A64" t="s">
        <v>68</v>
      </c>
      <c r="B64">
        <f>B9+(4/0.017)*(B10*B50-B25*B51)</f>
        <v>-0.4272968457936604</v>
      </c>
      <c r="C64">
        <f>C9+(4/0.017)*(C10*C50-C25*C51)</f>
        <v>1.2756619969640537</v>
      </c>
      <c r="D64">
        <f>D9+(4/0.017)*(D10*D50-D25*D51)</f>
        <v>0.9868886330284327</v>
      </c>
      <c r="E64">
        <f>E9+(4/0.017)*(E10*E50-E25*E51)</f>
        <v>1.0741255350045167</v>
      </c>
      <c r="F64">
        <f>F9+(4/0.017)*(F10*F50-F25*F51)</f>
        <v>-0.3894322406095271</v>
      </c>
    </row>
    <row r="65" spans="1:6" ht="12.75">
      <c r="A65" t="s">
        <v>69</v>
      </c>
      <c r="B65">
        <f>B10+(5/0.017)*(B11*B50-B26*B51)</f>
        <v>-0.8668451152636429</v>
      </c>
      <c r="C65">
        <f>C10+(5/0.017)*(C11*C50-C26*C51)</f>
        <v>-1.1055202559859703</v>
      </c>
      <c r="D65">
        <f>D10+(5/0.017)*(D11*D50-D26*D51)</f>
        <v>-0.6992823702549116</v>
      </c>
      <c r="E65">
        <f>E10+(5/0.017)*(E11*E50-E26*E51)</f>
        <v>-0.4101283458607428</v>
      </c>
      <c r="F65">
        <f>F10+(5/0.017)*(F11*F50-F26*F51)</f>
        <v>-1.0112443932663178</v>
      </c>
    </row>
    <row r="66" spans="1:6" ht="12.75">
      <c r="A66" t="s">
        <v>70</v>
      </c>
      <c r="B66">
        <f>B11+(6/0.017)*(B12*B50-B27*B51)</f>
        <v>2.8896522007943495</v>
      </c>
      <c r="C66">
        <f>C11+(6/0.017)*(C12*C50-C27*C51)</f>
        <v>2.1157957302794674</v>
      </c>
      <c r="D66">
        <f>D11+(6/0.017)*(D12*D50-D27*D51)</f>
        <v>2.286760352715961</v>
      </c>
      <c r="E66">
        <f>E11+(6/0.017)*(E12*E50-E27*E51)</f>
        <v>1.4531121372577782</v>
      </c>
      <c r="F66">
        <f>F11+(6/0.017)*(F12*F50-F27*F51)</f>
        <v>12.751970111962367</v>
      </c>
    </row>
    <row r="67" spans="1:6" ht="12.75">
      <c r="A67" t="s">
        <v>71</v>
      </c>
      <c r="B67">
        <f>B12+(7/0.017)*(B13*B50-B28*B51)</f>
        <v>0.10396749804509606</v>
      </c>
      <c r="C67">
        <f>C12+(7/0.017)*(C13*C50-C28*C51)</f>
        <v>0.17267181201777698</v>
      </c>
      <c r="D67">
        <f>D12+(7/0.017)*(D13*D50-D28*D51)</f>
        <v>-0.11151857700883479</v>
      </c>
      <c r="E67">
        <f>E12+(7/0.017)*(E13*E50-E28*E51)</f>
        <v>-0.2080125425730228</v>
      </c>
      <c r="F67">
        <f>F12+(7/0.017)*(F13*F50-F28*F51)</f>
        <v>-0.24359750062133517</v>
      </c>
    </row>
    <row r="68" spans="1:6" ht="12.75">
      <c r="A68" t="s">
        <v>72</v>
      </c>
      <c r="B68">
        <f>B13+(8/0.017)*(B14*B50-B29*B51)</f>
        <v>0.16868670630328028</v>
      </c>
      <c r="C68">
        <f>C13+(8/0.017)*(C14*C50-C29*C51)</f>
        <v>0.12378918129154244</v>
      </c>
      <c r="D68">
        <f>D13+(8/0.017)*(D14*D50-D29*D51)</f>
        <v>0.1495307474304908</v>
      </c>
      <c r="E68">
        <f>E13+(8/0.017)*(E14*E50-E29*E51)</f>
        <v>0.4894031243547435</v>
      </c>
      <c r="F68">
        <f>F13+(8/0.017)*(F14*F50-F29*F51)</f>
        <v>0.07326290712642453</v>
      </c>
    </row>
    <row r="69" spans="1:6" ht="12.75">
      <c r="A69" t="s">
        <v>73</v>
      </c>
      <c r="B69">
        <f>B14+(9/0.017)*(B15*B50-B30*B51)</f>
        <v>-0.07208509043905141</v>
      </c>
      <c r="C69">
        <f>C14+(9/0.017)*(C15*C50-C30*C51)</f>
        <v>-0.002096841977586323</v>
      </c>
      <c r="D69">
        <f>D14+(9/0.017)*(D15*D50-D30*D51)</f>
        <v>-0.04348250398991214</v>
      </c>
      <c r="E69">
        <f>E14+(9/0.017)*(E15*E50-E30*E51)</f>
        <v>0.09008230162879788</v>
      </c>
      <c r="F69">
        <f>F14+(9/0.017)*(F15*F50-F30*F51)</f>
        <v>-0.11860267115736817</v>
      </c>
    </row>
    <row r="70" spans="1:6" ht="12.75">
      <c r="A70" t="s">
        <v>74</v>
      </c>
      <c r="B70">
        <f>B15+(10/0.017)*(B16*B50-B31*B51)</f>
        <v>-0.3725162466760746</v>
      </c>
      <c r="C70">
        <f>C15+(10/0.017)*(C16*C50-C31*C51)</f>
        <v>-0.09829232606743009</v>
      </c>
      <c r="D70">
        <f>D15+(10/0.017)*(D16*D50-D31*D51)</f>
        <v>-0.08065084438075665</v>
      </c>
      <c r="E70">
        <f>E15+(10/0.017)*(E16*E50-E31*E51)</f>
        <v>-0.11113321252080978</v>
      </c>
      <c r="F70">
        <f>F15+(10/0.017)*(F16*F50-F31*F51)</f>
        <v>-0.38064809296539326</v>
      </c>
    </row>
    <row r="71" spans="1:6" ht="12.75">
      <c r="A71" t="s">
        <v>75</v>
      </c>
      <c r="B71">
        <f>B16+(11/0.017)*(B17*B50-B32*B51)</f>
        <v>0.06697740358162277</v>
      </c>
      <c r="C71">
        <f>C16+(11/0.017)*(C17*C50-C32*C51)</f>
        <v>0.02553184296137232</v>
      </c>
      <c r="D71">
        <f>D16+(11/0.017)*(D17*D50-D32*D51)</f>
        <v>-0.009396660771520559</v>
      </c>
      <c r="E71">
        <f>E16+(11/0.017)*(E17*E50-E32*E51)</f>
        <v>-0.011419603464013509</v>
      </c>
      <c r="F71">
        <f>F16+(11/0.017)*(F17*F50-F32*F51)</f>
        <v>0.05563092456711443</v>
      </c>
    </row>
    <row r="72" spans="1:6" ht="12.75">
      <c r="A72" t="s">
        <v>76</v>
      </c>
      <c r="B72">
        <f>B17+(12/0.017)*(B18*B50-B33*B51)</f>
        <v>-0.04516045662151064</v>
      </c>
      <c r="C72">
        <f>C17+(12/0.017)*(C18*C50-C33*C51)</f>
        <v>-0.016504755729930886</v>
      </c>
      <c r="D72">
        <f>D17+(12/0.017)*(D18*D50-D33*D51)</f>
        <v>-0.024287008007552395</v>
      </c>
      <c r="E72">
        <f>E17+(12/0.017)*(E18*E50-E33*E51)</f>
        <v>-0.019336744096333937</v>
      </c>
      <c r="F72">
        <f>F17+(12/0.017)*(F18*F50-F33*F51)</f>
        <v>-0.006282949818697592</v>
      </c>
    </row>
    <row r="73" spans="1:6" ht="12.75">
      <c r="A73" t="s">
        <v>77</v>
      </c>
      <c r="B73">
        <f>B18+(13/0.017)*(B19*B50-B34*B51)</f>
        <v>0.028932816523179167</v>
      </c>
      <c r="C73">
        <f>C18+(13/0.017)*(C19*C50-C34*C51)</f>
        <v>0.042043299507672216</v>
      </c>
      <c r="D73">
        <f>D18+(13/0.017)*(D19*D50-D34*D51)</f>
        <v>0.04964606783039482</v>
      </c>
      <c r="E73">
        <f>E18+(13/0.017)*(E19*E50-E34*E51)</f>
        <v>0.05509038806117106</v>
      </c>
      <c r="F73">
        <f>F18+(13/0.017)*(F19*F50-F34*F51)</f>
        <v>0.003995215714078751</v>
      </c>
    </row>
    <row r="74" spans="1:6" ht="12.75">
      <c r="A74" t="s">
        <v>78</v>
      </c>
      <c r="B74">
        <f>B19+(14/0.017)*(B20*B50-B35*B51)</f>
        <v>-0.2133140800629314</v>
      </c>
      <c r="C74">
        <f>C19+(14/0.017)*(C20*C50-C35*C51)</f>
        <v>-0.19774439377028283</v>
      </c>
      <c r="D74">
        <f>D19+(14/0.017)*(D20*D50-D35*D51)</f>
        <v>-0.2070258473301359</v>
      </c>
      <c r="E74">
        <f>E19+(14/0.017)*(E20*E50-E35*E51)</f>
        <v>-0.18772894224644127</v>
      </c>
      <c r="F74">
        <f>F19+(14/0.017)*(F20*F50-F35*F51)</f>
        <v>-0.14024533503211448</v>
      </c>
    </row>
    <row r="75" spans="1:6" ht="12.75">
      <c r="A75" t="s">
        <v>79</v>
      </c>
      <c r="B75" s="52">
        <f>B20</f>
        <v>0.002286406</v>
      </c>
      <c r="C75" s="52">
        <f>C20</f>
        <v>0.008235162</v>
      </c>
      <c r="D75" s="52">
        <f>D20</f>
        <v>0.007123718</v>
      </c>
      <c r="E75" s="52">
        <f>E20</f>
        <v>0.006960158</v>
      </c>
      <c r="F75" s="52">
        <f>F20</f>
        <v>0.005182998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128.87457910503684</v>
      </c>
      <c r="C82">
        <f>C22+(2/0.017)*(C8*C51+C23*C50)</f>
        <v>79.13925955668856</v>
      </c>
      <c r="D82">
        <f>D22+(2/0.017)*(D8*D51+D23*D50)</f>
        <v>-15.955854110849955</v>
      </c>
      <c r="E82">
        <f>E22+(2/0.017)*(E8*E51+E23*E50)</f>
        <v>-72.43119996463047</v>
      </c>
      <c r="F82">
        <f>F22+(2/0.017)*(F8*F51+F23*F50)</f>
        <v>-121.56441940690608</v>
      </c>
    </row>
    <row r="83" spans="1:6" ht="12.75">
      <c r="A83" t="s">
        <v>82</v>
      </c>
      <c r="B83">
        <f>B23+(3/0.017)*(B9*B51+B24*B50)</f>
        <v>-4.956100183123372</v>
      </c>
      <c r="C83">
        <f>C23+(3/0.017)*(C9*C51+C24*C50)</f>
        <v>-3.639248465618778</v>
      </c>
      <c r="D83">
        <f>D23+(3/0.017)*(D9*D51+D24*D50)</f>
        <v>-2.149808198428039</v>
      </c>
      <c r="E83">
        <f>E23+(3/0.017)*(E9*E51+E24*E50)</f>
        <v>-2.8921510057973934</v>
      </c>
      <c r="F83">
        <f>F23+(3/0.017)*(F9*F51+F24*F50)</f>
        <v>4.773285061432155</v>
      </c>
    </row>
    <row r="84" spans="1:6" ht="12.75">
      <c r="A84" t="s">
        <v>83</v>
      </c>
      <c r="B84">
        <f>B24+(4/0.017)*(B10*B51+B25*B50)</f>
        <v>0.6749593855534239</v>
      </c>
      <c r="C84">
        <f>C24+(4/0.017)*(C10*C51+C25*C50)</f>
        <v>1.406195604080168</v>
      </c>
      <c r="D84">
        <f>D24+(4/0.017)*(D10*D51+D25*D50)</f>
        <v>4.012585988112876</v>
      </c>
      <c r="E84">
        <f>E24+(4/0.017)*(E10*E51+E25*E50)</f>
        <v>3.5369883924968937</v>
      </c>
      <c r="F84">
        <f>F24+(4/0.017)*(F10*F51+F25*F50)</f>
        <v>5.802212715708679</v>
      </c>
    </row>
    <row r="85" spans="1:6" ht="12.75">
      <c r="A85" t="s">
        <v>84</v>
      </c>
      <c r="B85">
        <f>B25+(5/0.017)*(B11*B51+B26*B50)</f>
        <v>-0.9751602476744712</v>
      </c>
      <c r="C85">
        <f>C25+(5/0.017)*(C11*C51+C26*C50)</f>
        <v>-1.2245957777174479</v>
      </c>
      <c r="D85">
        <f>D25+(5/0.017)*(D11*D51+D26*D50)</f>
        <v>-0.9711081141598944</v>
      </c>
      <c r="E85">
        <f>E25+(5/0.017)*(E11*E51+E26*E50)</f>
        <v>-0.5735701666658333</v>
      </c>
      <c r="F85">
        <f>F25+(5/0.017)*(F11*F51+F26*F50)</f>
        <v>-2.608299912053822</v>
      </c>
    </row>
    <row r="86" spans="1:6" ht="12.75">
      <c r="A86" t="s">
        <v>85</v>
      </c>
      <c r="B86">
        <f>B26+(6/0.017)*(B12*B51+B27*B50)</f>
        <v>0.7908182334461026</v>
      </c>
      <c r="C86">
        <f>C26+(6/0.017)*(C12*C51+C27*C50)</f>
        <v>0.380367357400831</v>
      </c>
      <c r="D86">
        <f>D26+(6/0.017)*(D12*D51+D27*D50)</f>
        <v>0.26905469296379575</v>
      </c>
      <c r="E86">
        <f>E26+(6/0.017)*(E12*E51+E27*E50)</f>
        <v>-0.39587368343438883</v>
      </c>
      <c r="F86">
        <f>F26+(6/0.017)*(F12*F51+F27*F50)</f>
        <v>1.173376445013571</v>
      </c>
    </row>
    <row r="87" spans="1:6" ht="12.75">
      <c r="A87" t="s">
        <v>86</v>
      </c>
      <c r="B87">
        <f>B27+(7/0.017)*(B13*B51+B28*B50)</f>
        <v>-0.034293567130609284</v>
      </c>
      <c r="C87">
        <f>C27+(7/0.017)*(C13*C51+C28*C50)</f>
        <v>0.14466565282176952</v>
      </c>
      <c r="D87">
        <f>D27+(7/0.017)*(D13*D51+D28*D50)</f>
        <v>0.16640221095165503</v>
      </c>
      <c r="E87">
        <f>E27+(7/0.017)*(E13*E51+E28*E50)</f>
        <v>-0.15836645090125406</v>
      </c>
      <c r="F87">
        <f>F27+(7/0.017)*(F13*F51+F28*F50)</f>
        <v>0.1316574539715649</v>
      </c>
    </row>
    <row r="88" spans="1:6" ht="12.75">
      <c r="A88" t="s">
        <v>87</v>
      </c>
      <c r="B88">
        <f>B28+(8/0.017)*(B14*B51+B29*B50)</f>
        <v>0.09948552915239756</v>
      </c>
      <c r="C88">
        <f>C28+(8/0.017)*(C14*C51+C29*C50)</f>
        <v>0.5968355795409835</v>
      </c>
      <c r="D88">
        <f>D28+(8/0.017)*(D14*D51+D29*D50)</f>
        <v>0.5802317435756369</v>
      </c>
      <c r="E88">
        <f>E28+(8/0.017)*(E14*E51+E29*E50)</f>
        <v>0.5537809793446282</v>
      </c>
      <c r="F88">
        <f>F28+(8/0.017)*(F14*F51+F29*F50)</f>
        <v>0.48658908094328146</v>
      </c>
    </row>
    <row r="89" spans="1:6" ht="12.75">
      <c r="A89" t="s">
        <v>88</v>
      </c>
      <c r="B89">
        <f>B29+(9/0.017)*(B15*B51+B30*B50)</f>
        <v>-0.10935291714234954</v>
      </c>
      <c r="C89">
        <f>C29+(9/0.017)*(C15*C51+C30*C50)</f>
        <v>-0.06939139629394724</v>
      </c>
      <c r="D89">
        <f>D29+(9/0.017)*(D15*D51+D30*D50)</f>
        <v>-0.1033751679271394</v>
      </c>
      <c r="E89">
        <f>E29+(9/0.017)*(E15*E51+E30*E50)</f>
        <v>-0.003934953326640328</v>
      </c>
      <c r="F89">
        <f>F29+(9/0.017)*(F15*F51+F30*F50)</f>
        <v>-0.1253051869463153</v>
      </c>
    </row>
    <row r="90" spans="1:6" ht="12.75">
      <c r="A90" t="s">
        <v>89</v>
      </c>
      <c r="B90">
        <f>B30+(10/0.017)*(B16*B51+B31*B50)</f>
        <v>0.17757351855838144</v>
      </c>
      <c r="C90">
        <f>C30+(10/0.017)*(C16*C51+C31*C50)</f>
        <v>0.13184336193255597</v>
      </c>
      <c r="D90">
        <f>D30+(10/0.017)*(D16*D51+D31*D50)</f>
        <v>0.026484476954722877</v>
      </c>
      <c r="E90">
        <f>E30+(10/0.017)*(E16*E51+E31*E50)</f>
        <v>0.056004046818154234</v>
      </c>
      <c r="F90">
        <f>F30+(10/0.017)*(F16*F51+F31*F50)</f>
        <v>0.2989972653513983</v>
      </c>
    </row>
    <row r="91" spans="1:6" ht="12.75">
      <c r="A91" t="s">
        <v>90</v>
      </c>
      <c r="B91">
        <f>B31+(11/0.017)*(B17*B51+B32*B50)</f>
        <v>-0.024510025970099422</v>
      </c>
      <c r="C91">
        <f>C31+(11/0.017)*(C17*C51+C32*C50)</f>
        <v>0.003914748562267636</v>
      </c>
      <c r="D91">
        <f>D31+(11/0.017)*(D17*D51+D32*D50)</f>
        <v>0.010513527544100527</v>
      </c>
      <c r="E91">
        <f>E31+(11/0.017)*(E17*E51+E32*E50)</f>
        <v>-0.024545042150172405</v>
      </c>
      <c r="F91">
        <f>F31+(11/0.017)*(F17*F51+F32*F50)</f>
        <v>-0.061836546532260464</v>
      </c>
    </row>
    <row r="92" spans="1:6" ht="12.75">
      <c r="A92" t="s">
        <v>91</v>
      </c>
      <c r="B92">
        <f>B32+(12/0.017)*(B18*B51+B33*B50)</f>
        <v>0.02258864940847001</v>
      </c>
      <c r="C92">
        <f>C32+(12/0.017)*(C18*C51+C33*C50)</f>
        <v>0.07968430816358041</v>
      </c>
      <c r="D92">
        <f>D32+(12/0.017)*(D18*D51+D33*D50)</f>
        <v>0.07419741400603745</v>
      </c>
      <c r="E92">
        <f>E32+(12/0.017)*(E18*E51+E33*E50)</f>
        <v>0.0885911526640149</v>
      </c>
      <c r="F92">
        <f>F32+(12/0.017)*(F18*F51+F33*F50)</f>
        <v>0.07458036925622402</v>
      </c>
    </row>
    <row r="93" spans="1:6" ht="12.75">
      <c r="A93" t="s">
        <v>92</v>
      </c>
      <c r="B93">
        <f>B33+(13/0.017)*(B19*B51+B34*B50)</f>
        <v>0.09004103972087889</v>
      </c>
      <c r="C93">
        <f>C33+(13/0.017)*(C19*C51+C34*C50)</f>
        <v>0.09453467054506576</v>
      </c>
      <c r="D93">
        <f>D33+(13/0.017)*(D19*D51+D34*D50)</f>
        <v>0.09203778115409728</v>
      </c>
      <c r="E93">
        <f>E33+(13/0.017)*(E19*E51+E34*E50)</f>
        <v>0.08205505492075478</v>
      </c>
      <c r="F93">
        <f>F33+(13/0.017)*(F19*F51+F34*F50)</f>
        <v>0.08091326125700599</v>
      </c>
    </row>
    <row r="94" spans="1:6" ht="12.75">
      <c r="A94" t="s">
        <v>93</v>
      </c>
      <c r="B94">
        <f>B34+(14/0.017)*(B20*B51+B35*B50)</f>
        <v>-0.007877753928548302</v>
      </c>
      <c r="C94">
        <f>C34+(14/0.017)*(C20*C51+C35*C50)</f>
        <v>-0.008883566254410091</v>
      </c>
      <c r="D94">
        <f>D34+(14/0.017)*(D20*D51+D35*D50)</f>
        <v>-0.002983682559523165</v>
      </c>
      <c r="E94">
        <f>E34+(14/0.017)*(E20*E51+E35*E50)</f>
        <v>0.01178758146234465</v>
      </c>
      <c r="F94">
        <f>F34+(14/0.017)*(F20*F51+F35*F50)</f>
        <v>-0.014050416655763724</v>
      </c>
    </row>
    <row r="95" spans="1:6" ht="12.75">
      <c r="A95" t="s">
        <v>94</v>
      </c>
      <c r="B95" s="52">
        <f>B35</f>
        <v>-0.002379937</v>
      </c>
      <c r="C95" s="52">
        <f>C35</f>
        <v>-0.007501856</v>
      </c>
      <c r="D95" s="52">
        <f>D35</f>
        <v>-0.007091627</v>
      </c>
      <c r="E95" s="52">
        <f>E35</f>
        <v>-0.003440765</v>
      </c>
      <c r="F95" s="52">
        <f>F35</f>
        <v>-0.008703777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2.396928904396451</v>
      </c>
      <c r="C103">
        <f>C63*10000/C62</f>
        <v>6.235267562479511</v>
      </c>
      <c r="D103">
        <f>D63*10000/D62</f>
        <v>4.662532995629561</v>
      </c>
      <c r="E103">
        <f>E63*10000/E62</f>
        <v>2.918724836043909</v>
      </c>
      <c r="F103">
        <f>F63*10000/F62</f>
        <v>-2.3228252156991016</v>
      </c>
      <c r="G103">
        <f>AVERAGE(C103:E103)</f>
        <v>4.60550846471766</v>
      </c>
      <c r="H103">
        <f>STDEV(C103:E103)</f>
        <v>1.6590065587310117</v>
      </c>
      <c r="I103">
        <f>(B103*B4+C103*C4+D103*D4+E103*E4+F103*F4)/SUM(B4:F4)</f>
        <v>3.3625208870589143</v>
      </c>
      <c r="K103">
        <f>(LN(H103)+LN(H123))/2-LN(K114*K115^3)</f>
        <v>-3.7727924351144284</v>
      </c>
    </row>
    <row r="104" spans="1:11" ht="12.75">
      <c r="A104" t="s">
        <v>68</v>
      </c>
      <c r="B104">
        <f>B64*10000/B62</f>
        <v>-0.4272916852202772</v>
      </c>
      <c r="C104">
        <f>C64*10000/C62</f>
        <v>1.275681713197305</v>
      </c>
      <c r="D104">
        <f>D64*10000/D62</f>
        <v>0.986885492849957</v>
      </c>
      <c r="E104">
        <f>E64*10000/E62</f>
        <v>1.0741309522650238</v>
      </c>
      <c r="F104">
        <f>F64*10000/F62</f>
        <v>-0.3894352602795716</v>
      </c>
      <c r="G104">
        <f>AVERAGE(C104:E104)</f>
        <v>1.1122327194374286</v>
      </c>
      <c r="H104">
        <f>STDEV(C104:E104)</f>
        <v>0.1481202981295039</v>
      </c>
      <c r="I104">
        <f>(B104*B4+C104*C4+D104*D4+E104*E4+F104*F4)/SUM(B4:F4)</f>
        <v>0.688954962802524</v>
      </c>
      <c r="K104">
        <f>(LN(H104)+LN(H124))/2-LN(K114*K115^4)</f>
        <v>-4.078165549951419</v>
      </c>
    </row>
    <row r="105" spans="1:11" ht="12.75">
      <c r="A105" t="s">
        <v>69</v>
      </c>
      <c r="B105">
        <f>B65*10000/B62</f>
        <v>-0.8668346461532968</v>
      </c>
      <c r="C105">
        <f>C65*10000/C62</f>
        <v>-1.1055373425616328</v>
      </c>
      <c r="D105">
        <f>D65*10000/D62</f>
        <v>-0.6992801452100847</v>
      </c>
      <c r="E105">
        <f>E65*10000/E62</f>
        <v>-0.41013041430806896</v>
      </c>
      <c r="F105">
        <f>F65*10000/F62</f>
        <v>-1.0112522344876744</v>
      </c>
      <c r="G105">
        <f>AVERAGE(C105:E105)</f>
        <v>-0.7383159673599288</v>
      </c>
      <c r="H105">
        <f>STDEV(C105:E105)</f>
        <v>0.349343019858634</v>
      </c>
      <c r="I105">
        <f>(B105*B4+C105*C4+D105*D4+E105*E4+F105*F4)/SUM(B4:F4)</f>
        <v>-0.7933309807727412</v>
      </c>
      <c r="K105">
        <f>(LN(H105)+LN(H125))/2-LN(K114*K115^5)</f>
        <v>-3.7788944974273786</v>
      </c>
    </row>
    <row r="106" spans="1:11" ht="12.75">
      <c r="A106" t="s">
        <v>70</v>
      </c>
      <c r="B106">
        <f>B66*10000/B62</f>
        <v>2.889617301725047</v>
      </c>
      <c r="C106">
        <f>C66*10000/C62</f>
        <v>2.1158284313572056</v>
      </c>
      <c r="D106">
        <f>D66*10000/D62</f>
        <v>2.2867530764789077</v>
      </c>
      <c r="E106">
        <f>E66*10000/E62</f>
        <v>1.4531194659048843</v>
      </c>
      <c r="F106">
        <f>F66*10000/F62</f>
        <v>12.752068991146318</v>
      </c>
      <c r="G106">
        <f>AVERAGE(C106:E106)</f>
        <v>1.9519003245803326</v>
      </c>
      <c r="H106">
        <f>STDEV(C106:E106)</f>
        <v>0.44033006632894983</v>
      </c>
      <c r="I106">
        <f>(B106*B4+C106*C4+D106*D4+E106*E4+F106*F4)/SUM(B4:F4)</f>
        <v>3.526366848739697</v>
      </c>
      <c r="K106">
        <f>(LN(H106)+LN(H126))/2-LN(K114*K115^6)</f>
        <v>-2.948788206832382</v>
      </c>
    </row>
    <row r="107" spans="1:11" ht="12.75">
      <c r="A107" t="s">
        <v>71</v>
      </c>
      <c r="B107">
        <f>B67*10000/B62</f>
        <v>0.10396624240300928</v>
      </c>
      <c r="C107">
        <f>C67*10000/C62</f>
        <v>0.17267448077935316</v>
      </c>
      <c r="D107">
        <f>D67*10000/D62</f>
        <v>-0.11151822216815323</v>
      </c>
      <c r="E107">
        <f>E67*10000/E62</f>
        <v>-0.20801359166653668</v>
      </c>
      <c r="F107">
        <f>F67*10000/F62</f>
        <v>-0.24359938948414323</v>
      </c>
      <c r="G107">
        <f>AVERAGE(C107:E107)</f>
        <v>-0.04895244435177892</v>
      </c>
      <c r="H107">
        <f>STDEV(C107:E107)</f>
        <v>0.19790580977062724</v>
      </c>
      <c r="I107">
        <f>(B107*B4+C107*C4+D107*D4+E107*E4+F107*F4)/SUM(B4:F4)</f>
        <v>-0.05268447953463038</v>
      </c>
      <c r="K107">
        <f>(LN(H107)+LN(H127))/2-LN(K114*K115^7)</f>
        <v>-3.1763740996308245</v>
      </c>
    </row>
    <row r="108" spans="1:9" ht="12.75">
      <c r="A108" t="s">
        <v>72</v>
      </c>
      <c r="B108">
        <f>B68*10000/B62</f>
        <v>0.168684669030749</v>
      </c>
      <c r="C108">
        <f>C68*10000/C62</f>
        <v>0.12379109453845122</v>
      </c>
      <c r="D108">
        <f>D68*10000/D62</f>
        <v>0.14953027163897914</v>
      </c>
      <c r="E108">
        <f>E68*10000/E62</f>
        <v>0.4894055926176525</v>
      </c>
      <c r="F108">
        <f>F68*10000/F62</f>
        <v>0.07326347520934873</v>
      </c>
      <c r="G108">
        <f>AVERAGE(C108:E108)</f>
        <v>0.25424231959836097</v>
      </c>
      <c r="H108">
        <f>STDEV(C108:E108)</f>
        <v>0.20406359313290662</v>
      </c>
      <c r="I108">
        <f>(B108*B4+C108*C4+D108*D4+E108*E4+F108*F4)/SUM(B4:F4)</f>
        <v>0.21772093097763695</v>
      </c>
    </row>
    <row r="109" spans="1:9" ht="12.75">
      <c r="A109" t="s">
        <v>73</v>
      </c>
      <c r="B109">
        <f>B69*10000/B62</f>
        <v>-0.07208421984896232</v>
      </c>
      <c r="C109">
        <f>C69*10000/C62</f>
        <v>-0.0020968743857207816</v>
      </c>
      <c r="D109">
        <f>D69*10000/D62</f>
        <v>-0.04348236563304133</v>
      </c>
      <c r="E109">
        <f>E69*10000/E62</f>
        <v>0.09008275595120165</v>
      </c>
      <c r="F109">
        <f>F69*10000/F62</f>
        <v>-0.11860359080627225</v>
      </c>
      <c r="G109">
        <f>AVERAGE(C109:E109)</f>
        <v>0.014834505310813179</v>
      </c>
      <c r="H109">
        <f>STDEV(C109:E109)</f>
        <v>0.06837334378085186</v>
      </c>
      <c r="I109">
        <f>(B109*B4+C109*C4+D109*D4+E109*E4+F109*F4)/SUM(B4:F4)</f>
        <v>-0.015545150435496976</v>
      </c>
    </row>
    <row r="110" spans="1:11" ht="12.75">
      <c r="A110" t="s">
        <v>74</v>
      </c>
      <c r="B110">
        <f>B70*10000/B62</f>
        <v>-0.3725117477020093</v>
      </c>
      <c r="C110">
        <f>C70*10000/C62</f>
        <v>-0.09829384524291088</v>
      </c>
      <c r="D110">
        <f>D70*10000/D62</f>
        <v>-0.08065058775803641</v>
      </c>
      <c r="E110">
        <f>E70*10000/E62</f>
        <v>-0.11113377301168686</v>
      </c>
      <c r="F110">
        <f>F70*10000/F62</f>
        <v>-0.38065104452287607</v>
      </c>
      <c r="G110">
        <f>AVERAGE(C110:E110)</f>
        <v>-0.0966927353375447</v>
      </c>
      <c r="H110">
        <f>STDEV(C110:E110)</f>
        <v>0.015304535618531298</v>
      </c>
      <c r="I110">
        <f>(B110*B4+C110*C4+D110*D4+E110*E4+F110*F4)/SUM(B4:F4)</f>
        <v>-0.17451593743915875</v>
      </c>
      <c r="K110">
        <f>EXP(AVERAGE(K103:K107))</f>
        <v>0.02869584449567446</v>
      </c>
    </row>
    <row r="111" spans="1:9" ht="12.75">
      <c r="A111" t="s">
        <v>75</v>
      </c>
      <c r="B111">
        <f>B71*10000/B62</f>
        <v>0.06697659467837529</v>
      </c>
      <c r="C111">
        <f>C71*10000/C62</f>
        <v>0.025532237573559845</v>
      </c>
      <c r="D111">
        <f>D71*10000/D62</f>
        <v>-0.009396630872309126</v>
      </c>
      <c r="E111">
        <f>E71*10000/E62</f>
        <v>-0.011419661057809425</v>
      </c>
      <c r="F111">
        <f>F71*10000/F62</f>
        <v>0.055631355931082135</v>
      </c>
      <c r="G111">
        <f>AVERAGE(C111:E111)</f>
        <v>0.0015719818811470987</v>
      </c>
      <c r="H111">
        <f>STDEV(C111:E111)</f>
        <v>0.020774829780703604</v>
      </c>
      <c r="I111">
        <f>(B111*B4+C111*C4+D111*D4+E111*E4+F111*F4)/SUM(B4:F4)</f>
        <v>0.018259495889297133</v>
      </c>
    </row>
    <row r="112" spans="1:9" ht="12.75">
      <c r="A112" t="s">
        <v>76</v>
      </c>
      <c r="B112">
        <f>B72*10000/B62</f>
        <v>-0.04515991120711616</v>
      </c>
      <c r="C112">
        <f>C72*10000/C62</f>
        <v>-0.016505010822278624</v>
      </c>
      <c r="D112">
        <f>D72*10000/D62</f>
        <v>-0.024286930728782297</v>
      </c>
      <c r="E112">
        <f>E72*10000/E62</f>
        <v>-0.01933684161955326</v>
      </c>
      <c r="F112">
        <f>F72*10000/F62</f>
        <v>-0.006282998536891363</v>
      </c>
      <c r="G112">
        <f>AVERAGE(C112:E112)</f>
        <v>-0.02004292772353806</v>
      </c>
      <c r="H112">
        <f>STDEV(C112:E112)</f>
        <v>0.003938716484781545</v>
      </c>
      <c r="I112">
        <f>(B112*B4+C112*C4+D112*D4+E112*E4+F112*F4)/SUM(B4:F4)</f>
        <v>-0.021852864136753018</v>
      </c>
    </row>
    <row r="113" spans="1:9" ht="12.75">
      <c r="A113" t="s">
        <v>77</v>
      </c>
      <c r="B113">
        <f>B73*10000/B62</f>
        <v>0.02893246709414799</v>
      </c>
      <c r="C113">
        <f>C73*10000/C62</f>
        <v>0.0420439493157732</v>
      </c>
      <c r="D113">
        <f>D73*10000/D62</f>
        <v>0.04964590986169562</v>
      </c>
      <c r="E113">
        <f>E73*10000/E62</f>
        <v>0.055090665904843746</v>
      </c>
      <c r="F113">
        <f>F73*10000/F62</f>
        <v>0.003995246693109132</v>
      </c>
      <c r="G113">
        <f>AVERAGE(C113:E113)</f>
        <v>0.04892684169410419</v>
      </c>
      <c r="H113">
        <f>STDEV(C113:E113)</f>
        <v>0.006553014398817856</v>
      </c>
      <c r="I113">
        <f>(B113*B4+C113*C4+D113*D4+E113*E4+F113*F4)/SUM(B4:F4)</f>
        <v>0.04004217377047296</v>
      </c>
    </row>
    <row r="114" spans="1:11" ht="12.75">
      <c r="A114" t="s">
        <v>78</v>
      </c>
      <c r="B114">
        <f>B74*10000/B62</f>
        <v>-0.2133115038141838</v>
      </c>
      <c r="C114">
        <f>C74*10000/C62</f>
        <v>-0.19774745004584876</v>
      </c>
      <c r="D114">
        <f>D74*10000/D62</f>
        <v>-0.20702518859510952</v>
      </c>
      <c r="E114">
        <f>E74*10000/E62</f>
        <v>-0.1877298890413472</v>
      </c>
      <c r="F114">
        <f>F74*10000/F62</f>
        <v>-0.14024642249892622</v>
      </c>
      <c r="G114">
        <f>AVERAGE(C114:E114)</f>
        <v>-0.1975008425607685</v>
      </c>
      <c r="H114">
        <f>STDEV(C114:E114)</f>
        <v>0.009650013350049128</v>
      </c>
      <c r="I114">
        <f>(B114*B4+C114*C4+D114*D4+E114*E4+F114*F4)/SUM(B4:F4)</f>
        <v>-0.19216833315549464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0.0022863783864894792</v>
      </c>
      <c r="C115">
        <f>C75*10000/C62</f>
        <v>0.008235289280090841</v>
      </c>
      <c r="D115">
        <f>D75*10000/D62</f>
        <v>0.007123695333059495</v>
      </c>
      <c r="E115">
        <f>E75*10000/E62</f>
        <v>0.0069601931029631345</v>
      </c>
      <c r="F115">
        <f>F75*10000/F62</f>
        <v>0.005183038189132202</v>
      </c>
      <c r="G115">
        <f>AVERAGE(C115:E115)</f>
        <v>0.007439725905371157</v>
      </c>
      <c r="H115">
        <f>STDEV(C115:E115)</f>
        <v>0.0006938112547430691</v>
      </c>
      <c r="I115">
        <f>(B115*B4+C115*C4+D115*D4+E115*E4+F115*F4)/SUM(B4:F4)</f>
        <v>0.0063918007586291885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128.87302265375655</v>
      </c>
      <c r="C122">
        <f>C82*10000/C62</f>
        <v>79.14048270835762</v>
      </c>
      <c r="D122">
        <f>D82*10000/D62</f>
        <v>-15.955803340957623</v>
      </c>
      <c r="E122">
        <f>E82*10000/E62</f>
        <v>-72.43156526520872</v>
      </c>
      <c r="F122">
        <f>F82*10000/F62</f>
        <v>-121.56536202130077</v>
      </c>
      <c r="G122">
        <f>AVERAGE(C122:E122)</f>
        <v>-3.0822952992695725</v>
      </c>
      <c r="H122">
        <f>STDEV(C122:E122)</f>
        <v>76.601676474473</v>
      </c>
      <c r="I122">
        <f>(B122*B4+C122*C4+D122*D4+E122*E4+F122*F4)/SUM(B4:F4)</f>
        <v>0.28046574060921164</v>
      </c>
    </row>
    <row r="123" spans="1:9" ht="12.75">
      <c r="A123" t="s">
        <v>82</v>
      </c>
      <c r="B123">
        <f>B83*10000/B62</f>
        <v>-4.956040327032832</v>
      </c>
      <c r="C123">
        <f>C83*10000/C62</f>
        <v>-3.6393047127059988</v>
      </c>
      <c r="D123">
        <f>D83*10000/D62</f>
        <v>-2.1498013579587036</v>
      </c>
      <c r="E123">
        <f>E83*10000/E62</f>
        <v>-2.8921655921142753</v>
      </c>
      <c r="F123">
        <f>F83*10000/F62</f>
        <v>4.773322073637131</v>
      </c>
      <c r="G123">
        <f>AVERAGE(C123:E123)</f>
        <v>-2.8937572209263265</v>
      </c>
      <c r="H123">
        <f>STDEV(C123:E123)</f>
        <v>0.7447529529398088</v>
      </c>
      <c r="I123">
        <f>(B123*B4+C123*C4+D123*D4+E123*E4+F123*F4)/SUM(B4:F4)</f>
        <v>-2.171742227658158</v>
      </c>
    </row>
    <row r="124" spans="1:9" ht="12.75">
      <c r="A124" t="s">
        <v>83</v>
      </c>
      <c r="B124">
        <f>B84*10000/B62</f>
        <v>0.6749512338961531</v>
      </c>
      <c r="C124">
        <f>C84*10000/C62</f>
        <v>1.4062173378000664</v>
      </c>
      <c r="D124">
        <f>D84*10000/D62</f>
        <v>4.012573220475545</v>
      </c>
      <c r="E124">
        <f>E84*10000/E62</f>
        <v>3.537006230996127</v>
      </c>
      <c r="F124">
        <f>F84*10000/F62</f>
        <v>5.802257706251583</v>
      </c>
      <c r="G124">
        <f>AVERAGE(C124:E124)</f>
        <v>2.985265596423913</v>
      </c>
      <c r="H124">
        <f>STDEV(C124:E124)</f>
        <v>1.3880151449706448</v>
      </c>
      <c r="I124">
        <f>(B124*B4+C124*C4+D124*D4+E124*E4+F124*F4)/SUM(B4:F4)</f>
        <v>3.0252798442985083</v>
      </c>
    </row>
    <row r="125" spans="1:9" ht="12.75">
      <c r="A125" t="s">
        <v>84</v>
      </c>
      <c r="B125">
        <f>B85*10000/B62</f>
        <v>-0.9751484704145452</v>
      </c>
      <c r="C125">
        <f>C85*10000/C62</f>
        <v>-1.2246147046871698</v>
      </c>
      <c r="D125">
        <f>D85*10000/D62</f>
        <v>-0.9711050241934123</v>
      </c>
      <c r="E125">
        <f>E85*10000/E62</f>
        <v>-0.5735730594180403</v>
      </c>
      <c r="F125">
        <f>F85*10000/F62</f>
        <v>-2.608320136894732</v>
      </c>
      <c r="G125">
        <f>AVERAGE(C125:E125)</f>
        <v>-0.9230975960995408</v>
      </c>
      <c r="H125">
        <f>STDEV(C125:E125)</f>
        <v>0.3281651121506135</v>
      </c>
      <c r="I125">
        <f>(B125*B4+C125*C4+D125*D4+E125*E4+F125*F4)/SUM(B4:F4)</f>
        <v>-1.1551178069137862</v>
      </c>
    </row>
    <row r="126" spans="1:9" ht="12.75">
      <c r="A126" t="s">
        <v>85</v>
      </c>
      <c r="B126">
        <f>B86*10000/B62</f>
        <v>0.790808682531869</v>
      </c>
      <c r="C126">
        <f>C86*10000/C62</f>
        <v>0.38037323623986324</v>
      </c>
      <c r="D126">
        <f>D86*10000/D62</f>
        <v>0.2690538368593404</v>
      </c>
      <c r="E126">
        <f>E86*10000/E62</f>
        <v>-0.3958756799895411</v>
      </c>
      <c r="F126">
        <f>F86*10000/F62</f>
        <v>1.1733855434120404</v>
      </c>
      <c r="G126">
        <f>AVERAGE(C126:E126)</f>
        <v>0.08451713103655419</v>
      </c>
      <c r="H126">
        <f>STDEV(C126:E126)</f>
        <v>0.41973913545650626</v>
      </c>
      <c r="I126">
        <f>(B126*B4+C126*C4+D126*D4+E126*E4+F126*F4)/SUM(B4:F4)</f>
        <v>0.3319969618608548</v>
      </c>
    </row>
    <row r="127" spans="1:9" ht="12.75">
      <c r="A127" t="s">
        <v>86</v>
      </c>
      <c r="B127">
        <f>B87*10000/B62</f>
        <v>-0.034293152958420815</v>
      </c>
      <c r="C127">
        <f>C87*10000/C62</f>
        <v>0.14466788872889952</v>
      </c>
      <c r="D127">
        <f>D87*10000/D62</f>
        <v>0.16640168147687573</v>
      </c>
      <c r="E127">
        <f>E87*10000/E62</f>
        <v>-0.15836724960893966</v>
      </c>
      <c r="F127">
        <f>F87*10000/F62</f>
        <v>0.1316584748476723</v>
      </c>
      <c r="G127">
        <f>AVERAGE(C127:E127)</f>
        <v>0.05090077353227853</v>
      </c>
      <c r="H127">
        <f>STDEV(C127:E127)</f>
        <v>0.18155692927805886</v>
      </c>
      <c r="I127">
        <f>(B127*B4+C127*C4+D127*D4+E127*E4+F127*F4)/SUM(B4:F4)</f>
        <v>0.049306712083202614</v>
      </c>
    </row>
    <row r="128" spans="1:9" ht="12.75">
      <c r="A128" t="s">
        <v>87</v>
      </c>
      <c r="B128">
        <f>B88*10000/B62</f>
        <v>0.09948432764019635</v>
      </c>
      <c r="C128">
        <f>C88*10000/C62</f>
        <v>0.5968448040452228</v>
      </c>
      <c r="D128">
        <f>D88*10000/D62</f>
        <v>0.5802298973377017</v>
      </c>
      <c r="E128">
        <f>E88*10000/E62</f>
        <v>0.553783772291757</v>
      </c>
      <c r="F128">
        <f>F88*10000/F62</f>
        <v>0.48659285397057217</v>
      </c>
      <c r="G128">
        <f>AVERAGE(C128:E128)</f>
        <v>0.576952824558227</v>
      </c>
      <c r="H128">
        <f>STDEV(C128:E128)</f>
        <v>0.021716756627540915</v>
      </c>
      <c r="I128">
        <f>(B128*B4+C128*C4+D128*D4+E128*E4+F128*F4)/SUM(B4:F4)</f>
        <v>0.4956699282041146</v>
      </c>
    </row>
    <row r="129" spans="1:9" ht="12.75">
      <c r="A129" t="s">
        <v>88</v>
      </c>
      <c r="B129">
        <f>B89*10000/B62</f>
        <v>-0.1093515964591778</v>
      </c>
      <c r="C129">
        <f>C89*10000/C62</f>
        <v>-0.06939246878568739</v>
      </c>
      <c r="D129">
        <f>D89*10000/D62</f>
        <v>-0.10337483899795083</v>
      </c>
      <c r="E129">
        <f>E89*10000/E62</f>
        <v>-0.003934973172241759</v>
      </c>
      <c r="F129">
        <f>F89*10000/F62</f>
        <v>-0.12530615856674107</v>
      </c>
      <c r="G129">
        <f>AVERAGE(C129:E129)</f>
        <v>-0.058900760318626656</v>
      </c>
      <c r="H129">
        <f>STDEV(C129:E129)</f>
        <v>0.05054333476114433</v>
      </c>
      <c r="I129">
        <f>(B129*B4+C129*C4+D129*D4+E129*E4+F129*F4)/SUM(B4:F4)</f>
        <v>-0.07506294664909302</v>
      </c>
    </row>
    <row r="130" spans="1:9" ht="12.75">
      <c r="A130" t="s">
        <v>89</v>
      </c>
      <c r="B130">
        <f>B90*10000/B62</f>
        <v>0.17757137395754374</v>
      </c>
      <c r="C130">
        <f>C90*10000/C62</f>
        <v>0.13184539966236425</v>
      </c>
      <c r="D130">
        <f>D90*10000/D62</f>
        <v>0.026484392683831827</v>
      </c>
      <c r="E130">
        <f>E90*10000/E62</f>
        <v>0.056004329269786914</v>
      </c>
      <c r="F130">
        <f>F90*10000/F62</f>
        <v>0.2989995837857533</v>
      </c>
      <c r="G130">
        <f>AVERAGE(C130:E130)</f>
        <v>0.07144470720532765</v>
      </c>
      <c r="H130">
        <f>STDEV(C130:E130)</f>
        <v>0.054351075435329146</v>
      </c>
      <c r="I130">
        <f>(B130*B4+C130*C4+D130*D4+E130*E4+F130*F4)/SUM(B4:F4)</f>
        <v>0.11714819982065144</v>
      </c>
    </row>
    <row r="131" spans="1:9" ht="12.75">
      <c r="A131" t="s">
        <v>90</v>
      </c>
      <c r="B131">
        <f>B91*10000/B62</f>
        <v>-0.02450972995624187</v>
      </c>
      <c r="C131">
        <f>C91*10000/C62</f>
        <v>0.003914809067398273</v>
      </c>
      <c r="D131">
        <f>D91*10000/D62</f>
        <v>0.0105134940911335</v>
      </c>
      <c r="E131">
        <f>E91*10000/E62</f>
        <v>-0.02454516594099867</v>
      </c>
      <c r="F131">
        <f>F91*10000/F62</f>
        <v>-0.0618370260148193</v>
      </c>
      <c r="G131">
        <f>AVERAGE(C131:E131)</f>
        <v>-0.003372287594155632</v>
      </c>
      <c r="H131">
        <f>STDEV(C131:E131)</f>
        <v>0.018630720440398377</v>
      </c>
      <c r="I131">
        <f>(B131*B4+C131*C4+D131*D4+E131*E4+F131*F4)/SUM(B4:F4)</f>
        <v>-0.014224287067066192</v>
      </c>
    </row>
    <row r="132" spans="1:9" ht="12.75">
      <c r="A132" t="s">
        <v>91</v>
      </c>
      <c r="B132">
        <f>B92*10000/B62</f>
        <v>0.022588376599569016</v>
      </c>
      <c r="C132">
        <f>C92*10000/C62</f>
        <v>0.07968553973935046</v>
      </c>
      <c r="D132">
        <f>D92*10000/D62</f>
        <v>0.07419717791747121</v>
      </c>
      <c r="E132">
        <f>E92*10000/E62</f>
        <v>0.08859159946593607</v>
      </c>
      <c r="F132">
        <f>F92*10000/F62</f>
        <v>0.0745809475547917</v>
      </c>
      <c r="G132">
        <f>AVERAGE(C132:E132)</f>
        <v>0.08082477237425258</v>
      </c>
      <c r="H132">
        <f>STDEV(C132:E132)</f>
        <v>0.0072645186472365675</v>
      </c>
      <c r="I132">
        <f>(B132*B4+C132*C4+D132*D4+E132*E4+F132*F4)/SUM(B4:F4)</f>
        <v>0.07154682326195368</v>
      </c>
    </row>
    <row r="133" spans="1:9" ht="12.75">
      <c r="A133" t="s">
        <v>92</v>
      </c>
      <c r="B133">
        <f>B93*10000/B62</f>
        <v>0.09003995227219408</v>
      </c>
      <c r="C133">
        <f>C93*10000/C62</f>
        <v>0.09453613164339686</v>
      </c>
      <c r="D133">
        <f>D93*10000/D62</f>
        <v>0.09203748829931137</v>
      </c>
      <c r="E133">
        <f>E93*10000/E62</f>
        <v>0.08205546875842454</v>
      </c>
      <c r="F133">
        <f>F93*10000/F62</f>
        <v>0.08091388866102071</v>
      </c>
      <c r="G133">
        <f>AVERAGE(C133:E133)</f>
        <v>0.08954302956704425</v>
      </c>
      <c r="H133">
        <f>STDEV(C133:E133)</f>
        <v>0.006603671689849502</v>
      </c>
      <c r="I133">
        <f>(B133*B4+C133*C4+D133*D4+E133*E4+F133*F4)/SUM(B4:F4)</f>
        <v>0.0884661204260256</v>
      </c>
    </row>
    <row r="134" spans="1:9" ht="12.75">
      <c r="A134" t="s">
        <v>93</v>
      </c>
      <c r="B134">
        <f>B94*10000/B62</f>
        <v>-0.007877658786897612</v>
      </c>
      <c r="C134">
        <f>C94*10000/C62</f>
        <v>-0.008883703556034496</v>
      </c>
      <c r="D134">
        <f>D94*10000/D62</f>
        <v>-0.002983673065751083</v>
      </c>
      <c r="E134">
        <f>E94*10000/E62</f>
        <v>0.011787640912006212</v>
      </c>
      <c r="F134">
        <f>F94*10000/F62</f>
        <v>-0.014050525603143687</v>
      </c>
      <c r="G134">
        <f>AVERAGE(C134:E134)</f>
        <v>-2.6578569926455468E-05</v>
      </c>
      <c r="H134">
        <f>STDEV(C134:E134)</f>
        <v>0.010648212358045202</v>
      </c>
      <c r="I134">
        <f>(B134*B4+C134*C4+D134*D4+E134*E4+F134*F4)/SUM(B4:F4)</f>
        <v>-0.003033645461488063</v>
      </c>
    </row>
    <row r="135" spans="1:9" ht="12.75">
      <c r="A135" t="s">
        <v>94</v>
      </c>
      <c r="B135">
        <f>B95*10000/B62</f>
        <v>-0.0023799082568916508</v>
      </c>
      <c r="C135">
        <f>C95*10000/C62</f>
        <v>-0.0075019719463424225</v>
      </c>
      <c r="D135">
        <f>D95*10000/D62</f>
        <v>-0.007091604435169766</v>
      </c>
      <c r="E135">
        <f>E95*10000/E62</f>
        <v>-0.003440782353204762</v>
      </c>
      <c r="F135">
        <f>F95*10000/F62</f>
        <v>-0.008703844489365132</v>
      </c>
      <c r="G135">
        <f>AVERAGE(C135:E135)</f>
        <v>-0.006011452911572317</v>
      </c>
      <c r="H135">
        <f>STDEV(C135:E135)</f>
        <v>0.0022357013918007525</v>
      </c>
      <c r="I135">
        <f>(B135*B4+C135*C4+D135*D4+E135*E4+F135*F4)/SUM(B4:F4)</f>
        <v>-0.005843444738299096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2005-11-08T12:39:07Z</cp:lastPrinted>
  <dcterms:created xsi:type="dcterms:W3CDTF">2005-11-08T12:39:07Z</dcterms:created>
  <dcterms:modified xsi:type="dcterms:W3CDTF">2005-11-08T18:53:03Z</dcterms:modified>
  <cp:category/>
  <cp:version/>
  <cp:contentType/>
  <cp:contentStatus/>
</cp:coreProperties>
</file>