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<sst xmlns="http://schemas.openxmlformats.org/spreadsheetml/2006/main" count="204" uniqueCount="98">
  <si>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Wed 09/11/2005       06:55:15</t>
  </si>
  <si>
    <t>LISSNER</t>
  </si>
  <si>
    <t>HCMQAP725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</si>
  <si>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</si>
  <si>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</si>
  <si>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</si>
  <si>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</si>
  <si>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</si>
  <si>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</si>
  <si>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</si>
  <si>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</si>
  <si>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</si>
  <si>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</si>
  <si>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</si>
  <si>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</si>
  <si>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</si>
  <si>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</si>
  <si>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</si>
  <si>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</si>
  <si>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</si>
  <si>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</si>
  <si>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</si>
  <si>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</si>
  <si>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</si>
  <si>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</si>
  <si>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</si>
  <si>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</si>
  <si>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</si>
  <si>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</si>
  <si>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</si>
  <si>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</si>
  <si>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</si>
  <si>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a4!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</si>
  <si>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</si>
  <si>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</si>
  <si>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</si>
  <si>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</si>
  <si>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</si>
  <si>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</si>
  <si>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</si>
  <si>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</si>
  <si>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</si>
  <si>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</si>
  <si>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</si>
  <si>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</si>
  <si>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</si>
  <si>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</si>
  <si>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</si>
  <si>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</si>
  <si>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</si>
  <si>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</si>
  <si>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CONTACT CEA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</si>
  <si>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</si>
  <si>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</si>
  <si>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</si>
  <si>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</si>
  <si>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</si>
  <si>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CONTACT CEA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</si>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</sst>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72" fontId="1" fillId="2" borderId="6" xfId="0" applyNumberFormat="1" applyFont="1" applyFill="1" applyBorder="1" applyAlignment="1">
      <alignment horizontal="left"/>
    </xf>
    <xf numFmtId="172" fontId="1" fillId="2" borderId="7" xfId="0" applyNumberFormat="1" applyFont="1" applyFill="1" applyBorder="1" applyAlignment="1">
      <alignment horizontal="left"/>
    </xf>
    <xf numFmtId="172" fontId="1" fillId="2" borderId="15" xfId="0" applyNumberFormat="1" applyFont="1" applyFill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a4!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14034413"/>
        <c:axId val="59200854"/>
      </c:lineChart>
      <c:catAx>
        <c:axId val="1403441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9200854"/>
        <c:crosses val="autoZero"/>
        <c:auto val="1"/>
        <c:lblOffset val="100"/>
        <c:noMultiLvlLbl val="0"/>
      </c:catAx>
      <c:valAx>
        <c:axId val="592008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4034413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-0.002264</v>
      </c>
      <c r="C4" s="12">
        <v>-0.003752</v>
      </c>
      <c r="D4" s="12">
        <v>-0.00375</v>
      </c>
      <c r="E4" s="12">
        <v>-0.003751</v>
      </c>
      <c r="F4" s="24">
        <v>-0.002074</v>
      </c>
      <c r="G4" s="34">
        <v>-0.011692</v>
      </c>
    </row>
    <row r="5" spans="1:7" ht="12.75" thickBot="1">
      <c r="A5" s="44" t="s">
        <v>13</v>
      </c>
      <c r="B5" s="45">
        <v>4.961258</v>
      </c>
      <c r="C5" s="46">
        <v>3.043718</v>
      </c>
      <c r="D5" s="46">
        <v>-1.308453</v>
      </c>
      <c r="E5" s="46">
        <v>-2.795237</v>
      </c>
      <c r="F5" s="47">
        <v>-3.508963</v>
      </c>
      <c r="G5" s="48">
        <v>3.349066</v>
      </c>
    </row>
    <row r="6" spans="1:7" ht="12.75" thickTop="1">
      <c r="A6" s="6" t="s">
        <v>14</v>
      </c>
      <c r="B6" s="39">
        <v>-126.7287</v>
      </c>
      <c r="C6" s="40">
        <v>77.71861</v>
      </c>
      <c r="D6" s="40">
        <v>-17.23638</v>
      </c>
      <c r="E6" s="40">
        <v>128.3011</v>
      </c>
      <c r="F6" s="41">
        <v>-203.1098</v>
      </c>
      <c r="G6" s="42">
        <v>0.002727535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-2.743295</v>
      </c>
      <c r="C8" s="13">
        <v>0.4402159</v>
      </c>
      <c r="D8" s="13">
        <v>-0.07630845</v>
      </c>
      <c r="E8" s="13">
        <v>0.876252</v>
      </c>
      <c r="F8" s="25">
        <v>-1.96214</v>
      </c>
      <c r="G8" s="35">
        <v>-0.3609791</v>
      </c>
    </row>
    <row r="9" spans="1:7" ht="12">
      <c r="A9" s="20" t="s">
        <v>17</v>
      </c>
      <c r="B9" s="29">
        <v>1.178187</v>
      </c>
      <c r="C9" s="13">
        <v>0.7032146</v>
      </c>
      <c r="D9" s="13">
        <v>0.5650295</v>
      </c>
      <c r="E9" s="13">
        <v>0.3176801</v>
      </c>
      <c r="F9" s="25">
        <v>-1.145439</v>
      </c>
      <c r="G9" s="35">
        <v>0.4002416</v>
      </c>
    </row>
    <row r="10" spans="1:7" ht="12">
      <c r="A10" s="20" t="s">
        <v>18</v>
      </c>
      <c r="B10" s="29">
        <v>0.613472</v>
      </c>
      <c r="C10" s="13">
        <v>0.04779446</v>
      </c>
      <c r="D10" s="13">
        <v>-0.08461464</v>
      </c>
      <c r="E10" s="13">
        <v>0.2089099</v>
      </c>
      <c r="F10" s="25">
        <v>-1.765955</v>
      </c>
      <c r="G10" s="35">
        <v>-0.1044514</v>
      </c>
    </row>
    <row r="11" spans="1:7" ht="12">
      <c r="A11" s="21" t="s">
        <v>19</v>
      </c>
      <c r="B11" s="31">
        <v>2.500853</v>
      </c>
      <c r="C11" s="15">
        <v>1.787172</v>
      </c>
      <c r="D11" s="15">
        <v>1.856452</v>
      </c>
      <c r="E11" s="15">
        <v>1.314603</v>
      </c>
      <c r="F11" s="27">
        <v>12.44073</v>
      </c>
      <c r="G11" s="37">
        <v>3.211154</v>
      </c>
    </row>
    <row r="12" spans="1:7" ht="12">
      <c r="A12" s="20" t="s">
        <v>20</v>
      </c>
      <c r="B12" s="29">
        <v>-0.5096911</v>
      </c>
      <c r="C12" s="13">
        <v>0.0100912</v>
      </c>
      <c r="D12" s="13">
        <v>-0.01498812</v>
      </c>
      <c r="E12" s="13">
        <v>-0.0326285</v>
      </c>
      <c r="F12" s="25">
        <v>0.09038167</v>
      </c>
      <c r="G12" s="35">
        <v>-0.07101309</v>
      </c>
    </row>
    <row r="13" spans="1:7" ht="12">
      <c r="A13" s="20" t="s">
        <v>21</v>
      </c>
      <c r="B13" s="29">
        <v>0.1351124</v>
      </c>
      <c r="C13" s="13">
        <v>0.1821879</v>
      </c>
      <c r="D13" s="13">
        <v>0.01452017</v>
      </c>
      <c r="E13" s="13">
        <v>-0.0852089</v>
      </c>
      <c r="F13" s="25">
        <v>-0.2026253</v>
      </c>
      <c r="G13" s="35">
        <v>0.01949312</v>
      </c>
    </row>
    <row r="14" spans="1:7" ht="12">
      <c r="A14" s="20" t="s">
        <v>22</v>
      </c>
      <c r="B14" s="29">
        <v>0.2096073</v>
      </c>
      <c r="C14" s="13">
        <v>-0.07530234</v>
      </c>
      <c r="D14" s="13">
        <v>0.002512747</v>
      </c>
      <c r="E14" s="13">
        <v>-0.04023466</v>
      </c>
      <c r="F14" s="25">
        <v>0.1790369</v>
      </c>
      <c r="G14" s="35">
        <v>0.02706001</v>
      </c>
    </row>
    <row r="15" spans="1:7" ht="12">
      <c r="A15" s="21" t="s">
        <v>23</v>
      </c>
      <c r="B15" s="31">
        <v>-0.4205632</v>
      </c>
      <c r="C15" s="15">
        <v>-0.1564761</v>
      </c>
      <c r="D15" s="15">
        <v>-0.1215656</v>
      </c>
      <c r="E15" s="15">
        <v>-0.1431852</v>
      </c>
      <c r="F15" s="27">
        <v>-0.4486867</v>
      </c>
      <c r="G15" s="37">
        <v>-0.2221065</v>
      </c>
    </row>
    <row r="16" spans="1:7" ht="12">
      <c r="A16" s="20" t="s">
        <v>24</v>
      </c>
      <c r="B16" s="29">
        <v>-0.03234039</v>
      </c>
      <c r="C16" s="13">
        <v>0.03731374</v>
      </c>
      <c r="D16" s="13">
        <v>-0.00834344</v>
      </c>
      <c r="E16" s="13">
        <v>-0.03508455</v>
      </c>
      <c r="F16" s="25">
        <v>-0.01057845</v>
      </c>
      <c r="G16" s="35">
        <v>-0.007573488</v>
      </c>
    </row>
    <row r="17" spans="1:7" ht="12">
      <c r="A17" s="20" t="s">
        <v>25</v>
      </c>
      <c r="B17" s="29">
        <v>-0.02838378</v>
      </c>
      <c r="C17" s="13">
        <v>-0.01722215</v>
      </c>
      <c r="D17" s="13">
        <v>-0.02052029</v>
      </c>
      <c r="E17" s="13">
        <v>-0.01001088</v>
      </c>
      <c r="F17" s="25">
        <v>-0.04208433</v>
      </c>
      <c r="G17" s="35">
        <v>-0.0212081</v>
      </c>
    </row>
    <row r="18" spans="1:7" ht="12">
      <c r="A18" s="20" t="s">
        <v>26</v>
      </c>
      <c r="B18" s="29">
        <v>0.07117995</v>
      </c>
      <c r="C18" s="13">
        <v>0.003312777</v>
      </c>
      <c r="D18" s="13">
        <v>0.03674619</v>
      </c>
      <c r="E18" s="13">
        <v>-0.0009691238</v>
      </c>
      <c r="F18" s="25">
        <v>0.0232462</v>
      </c>
      <c r="G18" s="35">
        <v>0.02282892</v>
      </c>
    </row>
    <row r="19" spans="1:7" ht="12">
      <c r="A19" s="21" t="s">
        <v>27</v>
      </c>
      <c r="B19" s="31">
        <v>-0.2085656</v>
      </c>
      <c r="C19" s="15">
        <v>-0.2065817</v>
      </c>
      <c r="D19" s="15">
        <v>-0.2070067</v>
      </c>
      <c r="E19" s="15">
        <v>-0.1919928</v>
      </c>
      <c r="F19" s="27">
        <v>-0.1389322</v>
      </c>
      <c r="G19" s="37">
        <v>-0.1944612</v>
      </c>
    </row>
    <row r="20" spans="1:7" ht="12.75" thickBot="1">
      <c r="A20" s="44" t="s">
        <v>28</v>
      </c>
      <c r="B20" s="45">
        <v>-0.005588754</v>
      </c>
      <c r="C20" s="46">
        <v>-0.000459219</v>
      </c>
      <c r="D20" s="46">
        <v>-0.004971074</v>
      </c>
      <c r="E20" s="46">
        <v>-0.00757583</v>
      </c>
      <c r="F20" s="47">
        <v>-0.004237091</v>
      </c>
      <c r="G20" s="48">
        <v>-0.004504276</v>
      </c>
    </row>
    <row r="21" spans="1:7" ht="12.75" thickTop="1">
      <c r="A21" s="6" t="s">
        <v>29</v>
      </c>
      <c r="B21" s="39">
        <v>-66.98857</v>
      </c>
      <c r="C21" s="40">
        <v>55.57029</v>
      </c>
      <c r="D21" s="40">
        <v>-35.60367</v>
      </c>
      <c r="E21" s="40">
        <v>44.30982</v>
      </c>
      <c r="F21" s="41">
        <v>-43.1232</v>
      </c>
      <c r="G21" s="43">
        <v>0.005858748</v>
      </c>
    </row>
    <row r="22" spans="1:7" ht="12">
      <c r="A22" s="20" t="s">
        <v>30</v>
      </c>
      <c r="B22" s="29">
        <v>99.22842</v>
      </c>
      <c r="C22" s="13">
        <v>60.87512</v>
      </c>
      <c r="D22" s="13">
        <v>-26.16912</v>
      </c>
      <c r="E22" s="13">
        <v>-55.90531</v>
      </c>
      <c r="F22" s="25">
        <v>-70.18041</v>
      </c>
      <c r="G22" s="36">
        <v>0</v>
      </c>
    </row>
    <row r="23" spans="1:7" ht="12">
      <c r="A23" s="20" t="s">
        <v>31</v>
      </c>
      <c r="B23" s="29">
        <v>0.6215485</v>
      </c>
      <c r="C23" s="13">
        <v>-0.7259617</v>
      </c>
      <c r="D23" s="13">
        <v>1.130893</v>
      </c>
      <c r="E23" s="13">
        <v>-3.075934</v>
      </c>
      <c r="F23" s="25">
        <v>4.555423</v>
      </c>
      <c r="G23" s="35">
        <v>0.05349808</v>
      </c>
    </row>
    <row r="24" spans="1:7" ht="12">
      <c r="A24" s="20" t="s">
        <v>32</v>
      </c>
      <c r="B24" s="49">
        <v>1.029367</v>
      </c>
      <c r="C24" s="50">
        <v>-2.518491</v>
      </c>
      <c r="D24" s="50">
        <v>-2.784726</v>
      </c>
      <c r="E24" s="50">
        <v>-5.643009</v>
      </c>
      <c r="F24" s="51">
        <v>-0.5706153</v>
      </c>
      <c r="G24" s="35">
        <v>-2.560019</v>
      </c>
    </row>
    <row r="25" spans="1:7" ht="12">
      <c r="A25" s="20" t="s">
        <v>33</v>
      </c>
      <c r="B25" s="29">
        <v>-0.5533901</v>
      </c>
      <c r="C25" s="13">
        <v>-0.2955078</v>
      </c>
      <c r="D25" s="13">
        <v>0.6427005</v>
      </c>
      <c r="E25" s="13">
        <v>-0.05787329</v>
      </c>
      <c r="F25" s="25">
        <v>-1.638994</v>
      </c>
      <c r="G25" s="35">
        <v>-0.2288729</v>
      </c>
    </row>
    <row r="26" spans="1:7" ht="12">
      <c r="A26" s="21" t="s">
        <v>34</v>
      </c>
      <c r="B26" s="31">
        <v>1.226184</v>
      </c>
      <c r="C26" s="15">
        <v>0.2153357</v>
      </c>
      <c r="D26" s="15">
        <v>-0.5189845</v>
      </c>
      <c r="E26" s="15">
        <v>-0.8358853</v>
      </c>
      <c r="F26" s="27">
        <v>0.8392548</v>
      </c>
      <c r="G26" s="37">
        <v>0.01559712</v>
      </c>
    </row>
    <row r="27" spans="1:7" ht="12">
      <c r="A27" s="20" t="s">
        <v>35</v>
      </c>
      <c r="B27" s="29">
        <v>-0.1037944</v>
      </c>
      <c r="C27" s="13">
        <v>-0.03263836</v>
      </c>
      <c r="D27" s="13">
        <v>0.08296404</v>
      </c>
      <c r="E27" s="13">
        <v>-0.25658</v>
      </c>
      <c r="F27" s="25">
        <v>0.3657446</v>
      </c>
      <c r="G27" s="35">
        <v>-0.01605044</v>
      </c>
    </row>
    <row r="28" spans="1:7" ht="12">
      <c r="A28" s="20" t="s">
        <v>36</v>
      </c>
      <c r="B28" s="29">
        <v>-0.06255562</v>
      </c>
      <c r="C28" s="13">
        <v>-0.566406</v>
      </c>
      <c r="D28" s="13">
        <v>-0.50583</v>
      </c>
      <c r="E28" s="13">
        <v>-0.5993627</v>
      </c>
      <c r="F28" s="25">
        <v>-0.2459507</v>
      </c>
      <c r="G28" s="35">
        <v>-0.4439698</v>
      </c>
    </row>
    <row r="29" spans="1:7" ht="12">
      <c r="A29" s="20" t="s">
        <v>37</v>
      </c>
      <c r="B29" s="29">
        <v>-0.01712248</v>
      </c>
      <c r="C29" s="13">
        <v>-0.1069483</v>
      </c>
      <c r="D29" s="13">
        <v>0.007355217</v>
      </c>
      <c r="E29" s="13">
        <v>0.1083626</v>
      </c>
      <c r="F29" s="25">
        <v>-0.0804268</v>
      </c>
      <c r="G29" s="35">
        <v>-0.0110771</v>
      </c>
    </row>
    <row r="30" spans="1:7" ht="12">
      <c r="A30" s="21" t="s">
        <v>38</v>
      </c>
      <c r="B30" s="31">
        <v>0.1881035</v>
      </c>
      <c r="C30" s="15">
        <v>0.01103106</v>
      </c>
      <c r="D30" s="15">
        <v>0.02440684</v>
      </c>
      <c r="E30" s="15">
        <v>-0.05341454</v>
      </c>
      <c r="F30" s="27">
        <v>0.09544143</v>
      </c>
      <c r="G30" s="37">
        <v>0.03568052</v>
      </c>
    </row>
    <row r="31" spans="1:7" ht="12">
      <c r="A31" s="20" t="s">
        <v>39</v>
      </c>
      <c r="B31" s="29">
        <v>-0.006175568</v>
      </c>
      <c r="C31" s="13">
        <v>-0.04183462</v>
      </c>
      <c r="D31" s="13">
        <v>-0.02209853</v>
      </c>
      <c r="E31" s="13">
        <v>0.01011418</v>
      </c>
      <c r="F31" s="25">
        <v>0.004745067</v>
      </c>
      <c r="G31" s="35">
        <v>-0.013213</v>
      </c>
    </row>
    <row r="32" spans="1:7" ht="12">
      <c r="A32" s="20" t="s">
        <v>40</v>
      </c>
      <c r="B32" s="29">
        <v>-0.00925127</v>
      </c>
      <c r="C32" s="13">
        <v>-0.07946046</v>
      </c>
      <c r="D32" s="13">
        <v>-0.04127225</v>
      </c>
      <c r="E32" s="13">
        <v>-0.02033919</v>
      </c>
      <c r="F32" s="25">
        <v>-0.023025</v>
      </c>
      <c r="G32" s="35">
        <v>-0.03834721</v>
      </c>
    </row>
    <row r="33" spans="1:7" ht="12">
      <c r="A33" s="20" t="s">
        <v>41</v>
      </c>
      <c r="B33" s="29">
        <v>0.1087494</v>
      </c>
      <c r="C33" s="13">
        <v>0.05678742</v>
      </c>
      <c r="D33" s="13">
        <v>0.08486632</v>
      </c>
      <c r="E33" s="13">
        <v>0.06114054</v>
      </c>
      <c r="F33" s="25">
        <v>0.07398982</v>
      </c>
      <c r="G33" s="35">
        <v>0.07442234</v>
      </c>
    </row>
    <row r="34" spans="1:7" ht="12">
      <c r="A34" s="21" t="s">
        <v>42</v>
      </c>
      <c r="B34" s="31">
        <v>0.002116412</v>
      </c>
      <c r="C34" s="15">
        <v>-0.004489876</v>
      </c>
      <c r="D34" s="15">
        <v>0.00969164</v>
      </c>
      <c r="E34" s="15">
        <v>0.01611475</v>
      </c>
      <c r="F34" s="27">
        <v>-0.03332292</v>
      </c>
      <c r="G34" s="37">
        <v>0.0009983603</v>
      </c>
    </row>
    <row r="35" spans="1:7" ht="12.75" thickBot="1">
      <c r="A35" s="22" t="s">
        <v>43</v>
      </c>
      <c r="B35" s="32">
        <v>0.00358491</v>
      </c>
      <c r="C35" s="16">
        <v>-0.0004884783</v>
      </c>
      <c r="D35" s="16">
        <v>0.002660486</v>
      </c>
      <c r="E35" s="16">
        <v>0.004103709</v>
      </c>
      <c r="F35" s="28">
        <v>0.004801588</v>
      </c>
      <c r="G35" s="38">
        <v>0.002669052</v>
      </c>
    </row>
    <row r="36" spans="1:7" ht="12">
      <c r="A36" s="4" t="s">
        <v>44</v>
      </c>
      <c r="B36" s="3">
        <v>21.1792</v>
      </c>
      <c r="C36" s="3">
        <v>21.17615</v>
      </c>
      <c r="D36" s="3">
        <v>21.18225</v>
      </c>
      <c r="E36" s="3">
        <v>21.1792</v>
      </c>
      <c r="F36" s="3">
        <v>21.1853</v>
      </c>
      <c r="G36" s="3"/>
    </row>
    <row r="37" spans="1:6" ht="12">
      <c r="A37" s="4" t="s">
        <v>45</v>
      </c>
      <c r="B37" s="2">
        <v>0.03306071</v>
      </c>
      <c r="C37" s="2">
        <v>-0.04018148</v>
      </c>
      <c r="D37" s="2">
        <v>-0.07578532</v>
      </c>
      <c r="E37" s="2">
        <v>-0.08748373</v>
      </c>
      <c r="F37" s="2">
        <v>-0.1042684</v>
      </c>
    </row>
    <row r="38" spans="1:7" ht="12">
      <c r="A38" s="4" t="s">
        <v>53</v>
      </c>
      <c r="B38" s="2">
        <v>0.0002165474</v>
      </c>
      <c r="C38" s="2">
        <v>-0.0001326918</v>
      </c>
      <c r="D38" s="2">
        <v>2.914325E-05</v>
      </c>
      <c r="E38" s="2">
        <v>-0.000217684</v>
      </c>
      <c r="F38" s="2">
        <v>0.0003447552</v>
      </c>
      <c r="G38" s="2">
        <v>0.0002508993</v>
      </c>
    </row>
    <row r="39" spans="1:7" ht="12.75" thickBot="1">
      <c r="A39" s="4" t="s">
        <v>54</v>
      </c>
      <c r="B39" s="2">
        <v>0.0001117318</v>
      </c>
      <c r="C39" s="2">
        <v>-9.366172E-05</v>
      </c>
      <c r="D39" s="2">
        <v>6.06025E-05</v>
      </c>
      <c r="E39" s="2">
        <v>-7.654366E-05</v>
      </c>
      <c r="F39" s="2">
        <v>7.572895E-05</v>
      </c>
      <c r="G39" s="2">
        <v>0.0007605391</v>
      </c>
    </row>
    <row r="40" spans="2:7" ht="12.75" thickBot="1">
      <c r="B40" s="7" t="s">
        <v>46</v>
      </c>
      <c r="C40" s="18">
        <v>-0.003751</v>
      </c>
      <c r="D40" s="17" t="s">
        <v>47</v>
      </c>
      <c r="E40" s="18">
        <v>3.117064</v>
      </c>
      <c r="F40" s="17" t="s">
        <v>48</v>
      </c>
      <c r="G40" s="8">
        <v>54.990885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12.507</v>
      </c>
      <c r="C43" s="1">
        <v>12.507</v>
      </c>
      <c r="D43" s="1">
        <v>12.507</v>
      </c>
      <c r="E43" s="1">
        <v>12.507</v>
      </c>
      <c r="F43" s="1">
        <v>12.507</v>
      </c>
      <c r="G43" s="1">
        <v>12.507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2" width="12.57421875" style="0" bestFit="1" customWidth="1"/>
    <col min="3" max="3" width="13.140625" style="0" bestFit="1" customWidth="1"/>
    <col min="4" max="4" width="13.7109375" style="0" bestFit="1" customWidth="1"/>
    <col min="5" max="5" width="18.281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0.002264</v>
      </c>
      <c r="C4">
        <v>0.003752</v>
      </c>
      <c r="D4">
        <v>0.00375</v>
      </c>
      <c r="E4">
        <v>0.003751</v>
      </c>
      <c r="F4">
        <v>0.002074</v>
      </c>
      <c r="G4">
        <v>0.011692</v>
      </c>
    </row>
    <row r="5" spans="1:7" ht="12.75">
      <c r="A5" t="s">
        <v>13</v>
      </c>
      <c r="B5">
        <v>4.961258</v>
      </c>
      <c r="C5">
        <v>3.043718</v>
      </c>
      <c r="D5">
        <v>-1.308453</v>
      </c>
      <c r="E5">
        <v>-2.795237</v>
      </c>
      <c r="F5">
        <v>-3.508963</v>
      </c>
      <c r="G5">
        <v>3.349066</v>
      </c>
    </row>
    <row r="6" spans="1:7" ht="12.75">
      <c r="A6" t="s">
        <v>14</v>
      </c>
      <c r="B6" s="52">
        <v>-126.7287</v>
      </c>
      <c r="C6" s="52">
        <v>77.71861</v>
      </c>
      <c r="D6" s="52">
        <v>-17.23638</v>
      </c>
      <c r="E6" s="52">
        <v>128.3011</v>
      </c>
      <c r="F6" s="52">
        <v>-203.1098</v>
      </c>
      <c r="G6" s="52">
        <v>0.002727535</v>
      </c>
    </row>
    <row r="7" spans="1:7" ht="12.75">
      <c r="A7" t="s">
        <v>15</v>
      </c>
      <c r="B7" s="52">
        <v>10000</v>
      </c>
      <c r="C7" s="52">
        <v>10000</v>
      </c>
      <c r="D7" s="52">
        <v>10000</v>
      </c>
      <c r="E7" s="52">
        <v>10000</v>
      </c>
      <c r="F7" s="52">
        <v>10000</v>
      </c>
      <c r="G7" s="52">
        <v>10000</v>
      </c>
    </row>
    <row r="8" spans="1:7" ht="12.75">
      <c r="A8" t="s">
        <v>16</v>
      </c>
      <c r="B8" s="52">
        <v>-2.743295</v>
      </c>
      <c r="C8" s="52">
        <v>0.4402159</v>
      </c>
      <c r="D8" s="52">
        <v>-0.07630845</v>
      </c>
      <c r="E8" s="52">
        <v>0.876252</v>
      </c>
      <c r="F8" s="52">
        <v>-1.96214</v>
      </c>
      <c r="G8" s="52">
        <v>-0.3609791</v>
      </c>
    </row>
    <row r="9" spans="1:7" ht="12.75">
      <c r="A9" t="s">
        <v>17</v>
      </c>
      <c r="B9" s="52">
        <v>1.178187</v>
      </c>
      <c r="C9" s="52">
        <v>0.7032146</v>
      </c>
      <c r="D9" s="52">
        <v>0.5650295</v>
      </c>
      <c r="E9" s="52">
        <v>0.3176801</v>
      </c>
      <c r="F9" s="52">
        <v>-1.145439</v>
      </c>
      <c r="G9" s="52">
        <v>0.4002416</v>
      </c>
    </row>
    <row r="10" spans="1:7" ht="12.75">
      <c r="A10" t="s">
        <v>18</v>
      </c>
      <c r="B10" s="52">
        <v>0.613472</v>
      </c>
      <c r="C10" s="52">
        <v>0.04779446</v>
      </c>
      <c r="D10" s="52">
        <v>-0.08461464</v>
      </c>
      <c r="E10" s="52">
        <v>0.2089099</v>
      </c>
      <c r="F10" s="52">
        <v>-1.765955</v>
      </c>
      <c r="G10" s="52">
        <v>-0.1044514</v>
      </c>
    </row>
    <row r="11" spans="1:7" ht="12.75">
      <c r="A11" t="s">
        <v>19</v>
      </c>
      <c r="B11" s="52">
        <v>2.500853</v>
      </c>
      <c r="C11" s="52">
        <v>1.787172</v>
      </c>
      <c r="D11" s="52">
        <v>1.856452</v>
      </c>
      <c r="E11" s="52">
        <v>1.314603</v>
      </c>
      <c r="F11" s="52">
        <v>12.44073</v>
      </c>
      <c r="G11" s="52">
        <v>3.211154</v>
      </c>
    </row>
    <row r="12" spans="1:7" ht="12.75">
      <c r="A12" t="s">
        <v>20</v>
      </c>
      <c r="B12" s="52">
        <v>-0.5096911</v>
      </c>
      <c r="C12" s="52">
        <v>0.0100912</v>
      </c>
      <c r="D12" s="52">
        <v>-0.01498812</v>
      </c>
      <c r="E12" s="52">
        <v>-0.0326285</v>
      </c>
      <c r="F12" s="52">
        <v>0.09038167</v>
      </c>
      <c r="G12" s="52">
        <v>-0.07101309</v>
      </c>
    </row>
    <row r="13" spans="1:7" ht="12.75">
      <c r="A13" t="s">
        <v>21</v>
      </c>
      <c r="B13" s="52">
        <v>0.1351124</v>
      </c>
      <c r="C13" s="52">
        <v>0.1821879</v>
      </c>
      <c r="D13" s="52">
        <v>0.01452017</v>
      </c>
      <c r="E13" s="52">
        <v>-0.0852089</v>
      </c>
      <c r="F13" s="52">
        <v>-0.2026253</v>
      </c>
      <c r="G13" s="52">
        <v>0.01949312</v>
      </c>
    </row>
    <row r="14" spans="1:7" ht="12.75">
      <c r="A14" t="s">
        <v>22</v>
      </c>
      <c r="B14" s="52">
        <v>0.2096073</v>
      </c>
      <c r="C14" s="52">
        <v>-0.07530234</v>
      </c>
      <c r="D14" s="52">
        <v>0.002512747</v>
      </c>
      <c r="E14" s="52">
        <v>-0.04023466</v>
      </c>
      <c r="F14" s="52">
        <v>0.1790369</v>
      </c>
      <c r="G14" s="52">
        <v>0.02706001</v>
      </c>
    </row>
    <row r="15" spans="1:7" ht="12.75">
      <c r="A15" t="s">
        <v>23</v>
      </c>
      <c r="B15" s="52">
        <v>-0.4205632</v>
      </c>
      <c r="C15" s="52">
        <v>-0.1564761</v>
      </c>
      <c r="D15" s="52">
        <v>-0.1215656</v>
      </c>
      <c r="E15" s="52">
        <v>-0.1431852</v>
      </c>
      <c r="F15" s="52">
        <v>-0.4486867</v>
      </c>
      <c r="G15" s="52">
        <v>-0.2221065</v>
      </c>
    </row>
    <row r="16" spans="1:7" ht="12.75">
      <c r="A16" t="s">
        <v>24</v>
      </c>
      <c r="B16" s="52">
        <v>-0.03234039</v>
      </c>
      <c r="C16" s="52">
        <v>0.03731374</v>
      </c>
      <c r="D16" s="52">
        <v>-0.00834344</v>
      </c>
      <c r="E16" s="52">
        <v>-0.03508455</v>
      </c>
      <c r="F16" s="52">
        <v>-0.01057845</v>
      </c>
      <c r="G16" s="52">
        <v>-0.007573488</v>
      </c>
    </row>
    <row r="17" spans="1:7" ht="12.75">
      <c r="A17" t="s">
        <v>25</v>
      </c>
      <c r="B17" s="52">
        <v>-0.02838378</v>
      </c>
      <c r="C17" s="52">
        <v>-0.01722215</v>
      </c>
      <c r="D17" s="52">
        <v>-0.02052029</v>
      </c>
      <c r="E17" s="52">
        <v>-0.01001088</v>
      </c>
      <c r="F17" s="52">
        <v>-0.04208433</v>
      </c>
      <c r="G17" s="52">
        <v>-0.0212081</v>
      </c>
    </row>
    <row r="18" spans="1:7" ht="12.75">
      <c r="A18" t="s">
        <v>26</v>
      </c>
      <c r="B18" s="52">
        <v>0.07117995</v>
      </c>
      <c r="C18" s="52">
        <v>0.003312777</v>
      </c>
      <c r="D18" s="52">
        <v>0.03674619</v>
      </c>
      <c r="E18" s="52">
        <v>-0.0009691238</v>
      </c>
      <c r="F18" s="52">
        <v>0.0232462</v>
      </c>
      <c r="G18" s="52">
        <v>0.02282892</v>
      </c>
    </row>
    <row r="19" spans="1:7" ht="12.75">
      <c r="A19" t="s">
        <v>27</v>
      </c>
      <c r="B19" s="52">
        <v>-0.2085656</v>
      </c>
      <c r="C19" s="52">
        <v>-0.2065817</v>
      </c>
      <c r="D19" s="52">
        <v>-0.2070067</v>
      </c>
      <c r="E19" s="52">
        <v>-0.1919928</v>
      </c>
      <c r="F19" s="52">
        <v>-0.1389322</v>
      </c>
      <c r="G19" s="52">
        <v>-0.1944612</v>
      </c>
    </row>
    <row r="20" spans="1:7" ht="12.75">
      <c r="A20" t="s">
        <v>28</v>
      </c>
      <c r="B20" s="52">
        <v>-0.005588754</v>
      </c>
      <c r="C20" s="52">
        <v>-0.000459219</v>
      </c>
      <c r="D20" s="52">
        <v>-0.004971074</v>
      </c>
      <c r="E20" s="52">
        <v>-0.00757583</v>
      </c>
      <c r="F20" s="52">
        <v>-0.004237091</v>
      </c>
      <c r="G20" s="52">
        <v>-0.004504276</v>
      </c>
    </row>
    <row r="21" spans="1:7" ht="12.75">
      <c r="A21" t="s">
        <v>29</v>
      </c>
      <c r="B21" s="52">
        <v>-66.98857</v>
      </c>
      <c r="C21" s="52">
        <v>55.57029</v>
      </c>
      <c r="D21" s="52">
        <v>-35.60367</v>
      </c>
      <c r="E21" s="52">
        <v>44.30982</v>
      </c>
      <c r="F21" s="52">
        <v>-43.1232</v>
      </c>
      <c r="G21" s="52">
        <v>0.005858748</v>
      </c>
    </row>
    <row r="22" spans="1:7" ht="12.75">
      <c r="A22" t="s">
        <v>30</v>
      </c>
      <c r="B22" s="52">
        <v>99.22842</v>
      </c>
      <c r="C22" s="52">
        <v>60.87512</v>
      </c>
      <c r="D22" s="52">
        <v>-26.16912</v>
      </c>
      <c r="E22" s="52">
        <v>-55.90531</v>
      </c>
      <c r="F22" s="52">
        <v>-70.18041</v>
      </c>
      <c r="G22" s="52">
        <v>0</v>
      </c>
    </row>
    <row r="23" spans="1:7" ht="12.75">
      <c r="A23" t="s">
        <v>31</v>
      </c>
      <c r="B23" s="52">
        <v>0.6215485</v>
      </c>
      <c r="C23" s="52">
        <v>-0.7259617</v>
      </c>
      <c r="D23" s="52">
        <v>1.130893</v>
      </c>
      <c r="E23" s="52">
        <v>-3.075934</v>
      </c>
      <c r="F23" s="52">
        <v>4.555423</v>
      </c>
      <c r="G23" s="52">
        <v>0.05349808</v>
      </c>
    </row>
    <row r="24" spans="1:7" ht="12.75">
      <c r="A24" t="s">
        <v>32</v>
      </c>
      <c r="B24" s="52">
        <v>1.029367</v>
      </c>
      <c r="C24" s="52">
        <v>-2.518491</v>
      </c>
      <c r="D24" s="52">
        <v>-2.784726</v>
      </c>
      <c r="E24" s="52">
        <v>-5.643009</v>
      </c>
      <c r="F24" s="52">
        <v>-0.5706153</v>
      </c>
      <c r="G24" s="52">
        <v>-2.560019</v>
      </c>
    </row>
    <row r="25" spans="1:7" ht="12.75">
      <c r="A25" t="s">
        <v>33</v>
      </c>
      <c r="B25" s="52">
        <v>-0.5533901</v>
      </c>
      <c r="C25" s="52">
        <v>-0.2955078</v>
      </c>
      <c r="D25" s="52">
        <v>0.6427005</v>
      </c>
      <c r="E25" s="52">
        <v>-0.05787329</v>
      </c>
      <c r="F25" s="52">
        <v>-1.638994</v>
      </c>
      <c r="G25" s="52">
        <v>-0.2288729</v>
      </c>
    </row>
    <row r="26" spans="1:7" ht="12.75">
      <c r="A26" t="s">
        <v>34</v>
      </c>
      <c r="B26" s="52">
        <v>1.226184</v>
      </c>
      <c r="C26" s="52">
        <v>0.2153357</v>
      </c>
      <c r="D26" s="52">
        <v>-0.5189845</v>
      </c>
      <c r="E26" s="52">
        <v>-0.8358853</v>
      </c>
      <c r="F26" s="52">
        <v>0.8392548</v>
      </c>
      <c r="G26" s="52">
        <v>0.01559712</v>
      </c>
    </row>
    <row r="27" spans="1:7" ht="12.75">
      <c r="A27" t="s">
        <v>35</v>
      </c>
      <c r="B27" s="52">
        <v>-0.1037944</v>
      </c>
      <c r="C27" s="52">
        <v>-0.03263836</v>
      </c>
      <c r="D27" s="52">
        <v>0.08296404</v>
      </c>
      <c r="E27" s="52">
        <v>-0.25658</v>
      </c>
      <c r="F27" s="52">
        <v>0.3657446</v>
      </c>
      <c r="G27" s="52">
        <v>-0.01605044</v>
      </c>
    </row>
    <row r="28" spans="1:7" ht="12.75">
      <c r="A28" t="s">
        <v>36</v>
      </c>
      <c r="B28" s="52">
        <v>-0.06255562</v>
      </c>
      <c r="C28" s="52">
        <v>-0.566406</v>
      </c>
      <c r="D28" s="52">
        <v>-0.50583</v>
      </c>
      <c r="E28" s="52">
        <v>-0.5993627</v>
      </c>
      <c r="F28" s="52">
        <v>-0.2459507</v>
      </c>
      <c r="G28" s="52">
        <v>-0.4439698</v>
      </c>
    </row>
    <row r="29" spans="1:7" ht="12.75">
      <c r="A29" t="s">
        <v>37</v>
      </c>
      <c r="B29" s="52">
        <v>-0.01712248</v>
      </c>
      <c r="C29" s="52">
        <v>-0.1069483</v>
      </c>
      <c r="D29" s="52">
        <v>0.007355217</v>
      </c>
      <c r="E29" s="52">
        <v>0.1083626</v>
      </c>
      <c r="F29" s="52">
        <v>-0.0804268</v>
      </c>
      <c r="G29" s="52">
        <v>-0.0110771</v>
      </c>
    </row>
    <row r="30" spans="1:7" ht="12.75">
      <c r="A30" t="s">
        <v>38</v>
      </c>
      <c r="B30" s="52">
        <v>0.1881035</v>
      </c>
      <c r="C30" s="52">
        <v>0.01103106</v>
      </c>
      <c r="D30" s="52">
        <v>0.02440684</v>
      </c>
      <c r="E30" s="52">
        <v>-0.05341454</v>
      </c>
      <c r="F30" s="52">
        <v>0.09544143</v>
      </c>
      <c r="G30" s="52">
        <v>0.03568052</v>
      </c>
    </row>
    <row r="31" spans="1:7" ht="12.75">
      <c r="A31" t="s">
        <v>39</v>
      </c>
      <c r="B31" s="52">
        <v>-0.006175568</v>
      </c>
      <c r="C31" s="52">
        <v>-0.04183462</v>
      </c>
      <c r="D31" s="52">
        <v>-0.02209853</v>
      </c>
      <c r="E31" s="52">
        <v>0.01011418</v>
      </c>
      <c r="F31" s="52">
        <v>0.004745067</v>
      </c>
      <c r="G31" s="52">
        <v>-0.013213</v>
      </c>
    </row>
    <row r="32" spans="1:7" ht="12.75">
      <c r="A32" t="s">
        <v>40</v>
      </c>
      <c r="B32" s="52">
        <v>-0.00925127</v>
      </c>
      <c r="C32" s="52">
        <v>-0.07946046</v>
      </c>
      <c r="D32" s="52">
        <v>-0.04127225</v>
      </c>
      <c r="E32" s="52">
        <v>-0.02033919</v>
      </c>
      <c r="F32" s="52">
        <v>-0.023025</v>
      </c>
      <c r="G32" s="52">
        <v>-0.03834721</v>
      </c>
    </row>
    <row r="33" spans="1:7" ht="12.75">
      <c r="A33" t="s">
        <v>41</v>
      </c>
      <c r="B33" s="52">
        <v>0.1087494</v>
      </c>
      <c r="C33" s="52">
        <v>0.05678742</v>
      </c>
      <c r="D33" s="52">
        <v>0.08486632</v>
      </c>
      <c r="E33" s="52">
        <v>0.06114054</v>
      </c>
      <c r="F33" s="52">
        <v>0.07398982</v>
      </c>
      <c r="G33" s="52">
        <v>0.07442234</v>
      </c>
    </row>
    <row r="34" spans="1:7" ht="12.75">
      <c r="A34" t="s">
        <v>42</v>
      </c>
      <c r="B34" s="52">
        <v>0.002116412</v>
      </c>
      <c r="C34" s="52">
        <v>-0.004489876</v>
      </c>
      <c r="D34" s="52">
        <v>0.00969164</v>
      </c>
      <c r="E34" s="52">
        <v>0.01611475</v>
      </c>
      <c r="F34" s="52">
        <v>-0.03332292</v>
      </c>
      <c r="G34" s="52">
        <v>0.0009983603</v>
      </c>
    </row>
    <row r="35" spans="1:7" ht="12.75">
      <c r="A35" t="s">
        <v>43</v>
      </c>
      <c r="B35" s="52">
        <v>0.00358491</v>
      </c>
      <c r="C35" s="52">
        <v>-0.0004884783</v>
      </c>
      <c r="D35" s="52">
        <v>0.002660486</v>
      </c>
      <c r="E35" s="52">
        <v>0.004103709</v>
      </c>
      <c r="F35" s="52">
        <v>0.004801588</v>
      </c>
      <c r="G35" s="52">
        <v>0.002669052</v>
      </c>
    </row>
    <row r="36" spans="1:6" ht="12.75">
      <c r="A36" t="s">
        <v>44</v>
      </c>
      <c r="B36" s="52">
        <v>21.1792</v>
      </c>
      <c r="C36" s="52">
        <v>21.17615</v>
      </c>
      <c r="D36" s="52">
        <v>21.18225</v>
      </c>
      <c r="E36" s="52">
        <v>21.1792</v>
      </c>
      <c r="F36" s="52">
        <v>21.1853</v>
      </c>
    </row>
    <row r="37" spans="1:6" ht="12.75">
      <c r="A37" t="s">
        <v>45</v>
      </c>
      <c r="B37" s="52">
        <v>0.03306071</v>
      </c>
      <c r="C37" s="52">
        <v>-0.04018148</v>
      </c>
      <c r="D37" s="52">
        <v>-0.07578532</v>
      </c>
      <c r="E37" s="52">
        <v>-0.08748373</v>
      </c>
      <c r="F37" s="52">
        <v>-0.1042684</v>
      </c>
    </row>
    <row r="38" spans="1:7" ht="12.75">
      <c r="A38" t="s">
        <v>55</v>
      </c>
      <c r="B38" s="52">
        <v>0.0002165474</v>
      </c>
      <c r="C38" s="52">
        <v>-0.0001326918</v>
      </c>
      <c r="D38" s="52">
        <v>2.914325E-05</v>
      </c>
      <c r="E38" s="52">
        <v>-0.000217684</v>
      </c>
      <c r="F38" s="52">
        <v>0.0003447552</v>
      </c>
      <c r="G38" s="52">
        <v>0.0002508993</v>
      </c>
    </row>
    <row r="39" spans="1:7" ht="12.75">
      <c r="A39" t="s">
        <v>56</v>
      </c>
      <c r="B39" s="52">
        <v>0.0001117318</v>
      </c>
      <c r="C39" s="52">
        <v>-9.366172E-05</v>
      </c>
      <c r="D39" s="52">
        <v>6.06025E-05</v>
      </c>
      <c r="E39" s="52">
        <v>-7.654366E-05</v>
      </c>
      <c r="F39" s="52">
        <v>7.572895E-05</v>
      </c>
      <c r="G39" s="52">
        <v>0.0007605391</v>
      </c>
    </row>
    <row r="40" spans="2:7" ht="12.75">
      <c r="B40" t="s">
        <v>46</v>
      </c>
      <c r="C40">
        <v>-0.003751</v>
      </c>
      <c r="D40" t="s">
        <v>47</v>
      </c>
      <c r="E40">
        <v>3.117064</v>
      </c>
      <c r="F40" t="s">
        <v>48</v>
      </c>
      <c r="G40">
        <v>54.990885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12.507</v>
      </c>
      <c r="C44">
        <v>12.507</v>
      </c>
      <c r="D44">
        <v>12.507</v>
      </c>
      <c r="E44">
        <v>12.507</v>
      </c>
      <c r="F44">
        <v>12.507</v>
      </c>
      <c r="J44">
        <v>12.507</v>
      </c>
    </row>
    <row r="50" spans="1:7" ht="12.75">
      <c r="A50" t="s">
        <v>58</v>
      </c>
      <c r="B50">
        <f>-0.017/(B7*B7+B22*B22)*(B21*B22+B6*B7)</f>
        <v>0.00021654748702259043</v>
      </c>
      <c r="C50">
        <f>-0.017/(C7*C7+C22*C22)*(C21*C22+C6*C7)</f>
        <v>-0.00013269180390562883</v>
      </c>
      <c r="D50">
        <f>-0.017/(D7*D7+D22*D22)*(D21*D22+D6*D7)</f>
        <v>2.9143254579181902E-05</v>
      </c>
      <c r="E50">
        <f>-0.017/(E7*E7+E22*E22)*(E21*E22+E6*E7)</f>
        <v>-0.00021768395027985918</v>
      </c>
      <c r="F50">
        <f>-0.017/(F7*F7+F22*F22)*(F21*F22+F6*F7)</f>
        <v>0.0003447551911516188</v>
      </c>
      <c r="G50">
        <f>(B50*B$4+C50*C$4+D50*D$4+E50*E$4+F50*F$4)/SUM(B$4:F$4)</f>
        <v>1.1598741957737183E-08</v>
      </c>
    </row>
    <row r="51" spans="1:7" ht="12.75">
      <c r="A51" t="s">
        <v>59</v>
      </c>
      <c r="B51">
        <f>-0.017/(B7*B7+B22*B22)*(B21*B7-B6*B22)</f>
        <v>0.00011173180250077779</v>
      </c>
      <c r="C51">
        <f>-0.017/(C7*C7+C22*C22)*(C21*C7-C6*C22)</f>
        <v>-9.366173005142285E-05</v>
      </c>
      <c r="D51">
        <f>-0.017/(D7*D7+D22*D22)*(D21*D7-D6*D22)</f>
        <v>6.060250433262732E-05</v>
      </c>
      <c r="E51">
        <f>-0.017/(E7*E7+E22*E22)*(E21*E7-E6*E22)</f>
        <v>-7.654366287224202E-05</v>
      </c>
      <c r="F51">
        <f>-0.017/(F7*F7+F22*F22)*(F21*F7-F6*F22)</f>
        <v>7.57289460664649E-05</v>
      </c>
      <c r="G51">
        <f>(B51*B$4+C51*C$4+D51*D$4+E51*E$4+F51*F$4)/SUM(B$4:F$4)</f>
        <v>-8.030686522716805E-08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9999.921941132628</v>
      </c>
      <c r="C62">
        <f>C7+(2/0.017)*(C8*C50-C23*C51)</f>
        <v>9999.985128485805</v>
      </c>
      <c r="D62">
        <f>D7+(2/0.017)*(D8*D50-D23*D51)</f>
        <v>9999.99167543241</v>
      </c>
      <c r="E62">
        <f>E7+(2/0.017)*(E8*E50-E23*E51)</f>
        <v>9999.94986008801</v>
      </c>
      <c r="F62">
        <f>F7+(2/0.017)*(F8*F50-F23*F51)</f>
        <v>9999.879831137241</v>
      </c>
    </row>
    <row r="63" spans="1:6" ht="12.75">
      <c r="A63" t="s">
        <v>67</v>
      </c>
      <c r="B63">
        <f>B8+(3/0.017)*(B9*B50-B24*B51)</f>
        <v>-2.7185678699268467</v>
      </c>
      <c r="C63">
        <f>C8+(3/0.017)*(C9*C50-C24*C51)</f>
        <v>0.3821223050613447</v>
      </c>
      <c r="D63">
        <f>D8+(3/0.017)*(D9*D50-D24*D51)</f>
        <v>-0.04362112622763038</v>
      </c>
      <c r="E63">
        <f>E8+(3/0.017)*(E9*E50-E24*E51)</f>
        <v>0.7878242757221774</v>
      </c>
      <c r="F63">
        <f>F8+(3/0.017)*(F9*F50-F24*F51)</f>
        <v>-2.0242018728445506</v>
      </c>
    </row>
    <row r="64" spans="1:6" ht="12.75">
      <c r="A64" t="s">
        <v>68</v>
      </c>
      <c r="B64">
        <f>B9+(4/0.017)*(B10*B50-B25*B51)</f>
        <v>1.2239933748983078</v>
      </c>
      <c r="C64">
        <f>C9+(4/0.017)*(C10*C50-C25*C51)</f>
        <v>0.6952099635515799</v>
      </c>
      <c r="D64">
        <f>D9+(4/0.017)*(D10*D50-D25*D51)</f>
        <v>0.5552847456869464</v>
      </c>
      <c r="E64">
        <f>E9+(4/0.017)*(E10*E50-E25*E51)</f>
        <v>0.3059374727332617</v>
      </c>
      <c r="F64">
        <f>F9+(4/0.017)*(F10*F50-F25*F51)</f>
        <v>-1.2594867330260935</v>
      </c>
    </row>
    <row r="65" spans="1:6" ht="12.75">
      <c r="A65" t="s">
        <v>69</v>
      </c>
      <c r="B65">
        <f>B10+(5/0.017)*(B11*B50-B26*B51)</f>
        <v>0.732457201189792</v>
      </c>
      <c r="C65">
        <f>C10+(5/0.017)*(C11*C50-C26*C51)</f>
        <v>-0.016021528931116566</v>
      </c>
      <c r="D65">
        <f>D10+(5/0.017)*(D11*D50-D26*D51)</f>
        <v>-0.05945145951180947</v>
      </c>
      <c r="E65">
        <f>E10+(5/0.017)*(E11*E50-E26*E51)</f>
        <v>0.10592469509034806</v>
      </c>
      <c r="F65">
        <f>F10+(5/0.017)*(F11*F50-F26*F51)</f>
        <v>-0.5231754800792772</v>
      </c>
    </row>
    <row r="66" spans="1:6" ht="12.75">
      <c r="A66" t="s">
        <v>70</v>
      </c>
      <c r="B66">
        <f>B11+(6/0.017)*(B12*B50-B27*B51)</f>
        <v>2.465991167719544</v>
      </c>
      <c r="C66">
        <f>C11+(6/0.017)*(C12*C50-C27*C51)</f>
        <v>1.7856204759546304</v>
      </c>
      <c r="D66">
        <f>D11+(6/0.017)*(D12*D50-D27*D51)</f>
        <v>1.854523306638691</v>
      </c>
      <c r="E66">
        <f>E11+(6/0.017)*(E12*E50-E27*E51)</f>
        <v>1.3101782215595106</v>
      </c>
      <c r="F66">
        <f>F11+(6/0.017)*(F12*F50-F27*F51)</f>
        <v>12.441951916528218</v>
      </c>
    </row>
    <row r="67" spans="1:6" ht="12.75">
      <c r="A67" t="s">
        <v>71</v>
      </c>
      <c r="B67">
        <f>B12+(7/0.017)*(B13*B50-B28*B51)</f>
        <v>-0.4947655752909874</v>
      </c>
      <c r="C67">
        <f>C12+(7/0.017)*(C13*C50-C28*C51)</f>
        <v>-0.021707496988587746</v>
      </c>
      <c r="D67">
        <f>D12+(7/0.017)*(D13*D50-D28*D51)</f>
        <v>-0.002191407738711109</v>
      </c>
      <c r="E67">
        <f>E12+(7/0.017)*(E13*E50-E28*E51)</f>
        <v>-0.04388153796893921</v>
      </c>
      <c r="F67">
        <f>F12+(7/0.017)*(F13*F50-F28*F51)</f>
        <v>0.06928674310774037</v>
      </c>
    </row>
    <row r="68" spans="1:6" ht="12.75">
      <c r="A68" t="s">
        <v>72</v>
      </c>
      <c r="B68">
        <f>B13+(8/0.017)*(B14*B50-B29*B51)</f>
        <v>0.15737266335542294</v>
      </c>
      <c r="C68">
        <f>C13+(8/0.017)*(C14*C50-C29*C51)</f>
        <v>0.18217615436652068</v>
      </c>
      <c r="D68">
        <f>D13+(8/0.017)*(D14*D50-D29*D51)</f>
        <v>0.014344868849601958</v>
      </c>
      <c r="E68">
        <f>E13+(8/0.017)*(E14*E50-E29*E51)</f>
        <v>-0.07718400115325805</v>
      </c>
      <c r="F68">
        <f>F13+(8/0.017)*(F14*F50-F29*F51)</f>
        <v>-0.17071257647896865</v>
      </c>
    </row>
    <row r="69" spans="1:6" ht="12.75">
      <c r="A69" t="s">
        <v>73</v>
      </c>
      <c r="B69">
        <f>B14+(9/0.017)*(B15*B50-B30*B51)</f>
        <v>0.15026603971453192</v>
      </c>
      <c r="C69">
        <f>C14+(9/0.017)*(C15*C50-C30*C51)</f>
        <v>-0.06376313074887249</v>
      </c>
      <c r="D69">
        <f>D14+(9/0.017)*(D15*D50-D30*D51)</f>
        <v>-0.00014592333537944866</v>
      </c>
      <c r="E69">
        <f>E14+(9/0.017)*(E15*E50-E30*E51)</f>
        <v>-0.025897884780095158</v>
      </c>
      <c r="F69">
        <f>F14+(9/0.017)*(F15*F50-F30*F51)</f>
        <v>0.09331732756611837</v>
      </c>
    </row>
    <row r="70" spans="1:6" ht="12.75">
      <c r="A70" t="s">
        <v>74</v>
      </c>
      <c r="B70">
        <f>B15+(10/0.017)*(B16*B50-B31*B51)</f>
        <v>-0.4242768604939555</v>
      </c>
      <c r="C70">
        <f>C15+(10/0.017)*(C16*C50-C31*C51)</f>
        <v>-0.16169347079782911</v>
      </c>
      <c r="D70">
        <f>D15+(10/0.017)*(D16*D50-D31*D51)</f>
        <v>-0.12092085219759789</v>
      </c>
      <c r="E70">
        <f>E15+(10/0.017)*(E16*E50-E31*E51)</f>
        <v>-0.13823724716356448</v>
      </c>
      <c r="F70">
        <f>F15+(10/0.017)*(F16*F50-F31*F51)</f>
        <v>-0.45104335557338976</v>
      </c>
    </row>
    <row r="71" spans="1:6" ht="12.75">
      <c r="A71" t="s">
        <v>75</v>
      </c>
      <c r="B71">
        <f>B16+(11/0.017)*(B17*B50-B32*B51)</f>
        <v>-0.035648656279146325</v>
      </c>
      <c r="C71">
        <f>C16+(11/0.017)*(C17*C50-C32*C51)</f>
        <v>0.033976750232933284</v>
      </c>
      <c r="D71">
        <f>D16+(11/0.017)*(D17*D50-D32*D51)</f>
        <v>-0.0071119746815723524</v>
      </c>
      <c r="E71">
        <f>E16+(11/0.017)*(E17*E50-E32*E51)</f>
        <v>-0.03468183883417913</v>
      </c>
      <c r="F71">
        <f>F16+(11/0.017)*(F17*F50-F32*F51)</f>
        <v>-0.01883824145617835</v>
      </c>
    </row>
    <row r="72" spans="1:6" ht="12.75">
      <c r="A72" t="s">
        <v>76</v>
      </c>
      <c r="B72">
        <f>B17+(12/0.017)*(B18*B50-B33*B51)</f>
        <v>-0.026080434482812553</v>
      </c>
      <c r="C72">
        <f>C17+(12/0.017)*(C18*C50-C33*C51)</f>
        <v>-0.013777987896736685</v>
      </c>
      <c r="D72">
        <f>D17+(12/0.017)*(D18*D50-D33*D51)</f>
        <v>-0.023394789733300576</v>
      </c>
      <c r="E72">
        <f>E17+(12/0.017)*(E18*E50-E33*E51)</f>
        <v>-0.006558491591519255</v>
      </c>
      <c r="F72">
        <f>F17+(12/0.017)*(F18*F50-F33*F51)</f>
        <v>-0.040382393268493195</v>
      </c>
    </row>
    <row r="73" spans="1:6" ht="12.75">
      <c r="A73" t="s">
        <v>77</v>
      </c>
      <c r="B73">
        <f>B18+(13/0.017)*(B19*B50-B34*B51)</f>
        <v>0.03646167046291826</v>
      </c>
      <c r="C73">
        <f>C18+(13/0.017)*(C19*C50-C34*C51)</f>
        <v>0.02395308260877624</v>
      </c>
      <c r="D73">
        <f>D18+(13/0.017)*(D19*D50-D34*D51)</f>
        <v>0.03168369435492789</v>
      </c>
      <c r="E73">
        <f>E18+(13/0.017)*(E19*E50-E34*E51)</f>
        <v>0.031934054468664604</v>
      </c>
      <c r="F73">
        <f>F18+(13/0.017)*(F19*F50-F34*F51)</f>
        <v>-0.01145163166097362</v>
      </c>
    </row>
    <row r="74" spans="1:6" ht="12.75">
      <c r="A74" t="s">
        <v>78</v>
      </c>
      <c r="B74">
        <f>B19+(14/0.017)*(B20*B50-B35*B51)</f>
        <v>-0.2098921239567922</v>
      </c>
      <c r="C74">
        <f>C19+(14/0.017)*(C20*C50-C35*C51)</f>
        <v>-0.2065691964560247</v>
      </c>
      <c r="D74">
        <f>D19+(14/0.017)*(D20*D50-D35*D51)</f>
        <v>-0.20725878679131657</v>
      </c>
      <c r="E74">
        <f>E19+(14/0.017)*(E20*E50-E35*E51)</f>
        <v>-0.19037600627824786</v>
      </c>
      <c r="F74">
        <f>F19+(14/0.017)*(F20*F50-F35*F51)</f>
        <v>-0.140434629201673</v>
      </c>
    </row>
    <row r="75" spans="1:6" ht="12.75">
      <c r="A75" t="s">
        <v>79</v>
      </c>
      <c r="B75" s="52">
        <f>B20</f>
        <v>-0.005588754</v>
      </c>
      <c r="C75" s="52">
        <f>C20</f>
        <v>-0.000459219</v>
      </c>
      <c r="D75" s="52">
        <f>D20</f>
        <v>-0.004971074</v>
      </c>
      <c r="E75" s="52">
        <f>E20</f>
        <v>-0.00757583</v>
      </c>
      <c r="F75" s="52">
        <f>F20</f>
        <v>-0.004237091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99.20819429065838</v>
      </c>
      <c r="C82">
        <f>C22+(2/0.017)*(C8*C51+C23*C50)</f>
        <v>60.88160209232345</v>
      </c>
      <c r="D82">
        <f>D22+(2/0.017)*(D8*D51+D23*D50)</f>
        <v>-26.165786656537755</v>
      </c>
      <c r="E82">
        <f>E22+(2/0.017)*(E8*E51+E23*E50)</f>
        <v>-55.834426479265765</v>
      </c>
      <c r="F82">
        <f>F22+(2/0.017)*(F8*F51+F23*F50)</f>
        <v>-70.01312589024627</v>
      </c>
    </row>
    <row r="83" spans="1:6" ht="12.75">
      <c r="A83" t="s">
        <v>82</v>
      </c>
      <c r="B83">
        <f>B23+(3/0.017)*(B9*B51+B24*B50)</f>
        <v>0.6841157578118175</v>
      </c>
      <c r="C83">
        <f>C23+(3/0.017)*(C9*C51+C24*C50)</f>
        <v>-0.6786113203747051</v>
      </c>
      <c r="D83">
        <f>D23+(3/0.017)*(D9*D51+D24*D50)</f>
        <v>1.1226140983477433</v>
      </c>
      <c r="E83">
        <f>E23+(3/0.017)*(E9*E51+E24*E50)</f>
        <v>-2.8634499837454395</v>
      </c>
      <c r="F83">
        <f>F23+(3/0.017)*(F9*F51+F24*F50)</f>
        <v>4.505399680868418</v>
      </c>
    </row>
    <row r="84" spans="1:6" ht="12.75">
      <c r="A84" t="s">
        <v>83</v>
      </c>
      <c r="B84">
        <f>B24+(4/0.017)*(B10*B51+B25*B50)</f>
        <v>1.0172985521989593</v>
      </c>
      <c r="C84">
        <f>C24+(4/0.017)*(C10*C51+C25*C50)</f>
        <v>-2.5103180702965386</v>
      </c>
      <c r="D84">
        <f>D24+(4/0.017)*(D10*D51+D25*D50)</f>
        <v>-2.7815254058347145</v>
      </c>
      <c r="E84">
        <f>E24+(4/0.017)*(E10*E51+E25*E50)</f>
        <v>-5.643807268840796</v>
      </c>
      <c r="F84">
        <f>F24+(4/0.017)*(F10*F51+F25*F50)</f>
        <v>-0.7350354413452143</v>
      </c>
    </row>
    <row r="85" spans="1:6" ht="12.75">
      <c r="A85" t="s">
        <v>84</v>
      </c>
      <c r="B85">
        <f>B25+(5/0.017)*(B11*B51+B26*B50)</f>
        <v>-0.39311013608623946</v>
      </c>
      <c r="C85">
        <f>C25+(5/0.017)*(C11*C51+C26*C50)</f>
        <v>-0.35314394820521844</v>
      </c>
      <c r="D85">
        <f>D25+(5/0.017)*(D11*D51+D26*D50)</f>
        <v>0.6713418949903427</v>
      </c>
      <c r="E85">
        <f>E25+(5/0.017)*(E11*E51+E26*E50)</f>
        <v>-0.03395144139940376</v>
      </c>
      <c r="F85">
        <f>F25+(5/0.017)*(F11*F51+F26*F50)</f>
        <v>-1.276799641118716</v>
      </c>
    </row>
    <row r="86" spans="1:6" ht="12.75">
      <c r="A86" t="s">
        <v>85</v>
      </c>
      <c r="B86">
        <f>B26+(6/0.017)*(B12*B51+B27*B50)</f>
        <v>1.1981516040675453</v>
      </c>
      <c r="C86">
        <f>C26+(6/0.017)*(C12*C51+C27*C50)</f>
        <v>0.21653064715810344</v>
      </c>
      <c r="D86">
        <f>D26+(6/0.017)*(D12*D51+D27*D50)</f>
        <v>-0.5184517266359766</v>
      </c>
      <c r="E86">
        <f>E26+(6/0.017)*(E12*E51+E27*E50)</f>
        <v>-0.8152908813411177</v>
      </c>
      <c r="F86">
        <f>F26+(6/0.017)*(F12*F51+F27*F50)</f>
        <v>0.886173691093588</v>
      </c>
    </row>
    <row r="87" spans="1:6" ht="12.75">
      <c r="A87" t="s">
        <v>86</v>
      </c>
      <c r="B87">
        <f>B27+(7/0.017)*(B13*B51+B28*B50)</f>
        <v>-0.10315612777797283</v>
      </c>
      <c r="C87">
        <f>C27+(7/0.017)*(C13*C51+C28*C50)</f>
        <v>-0.008717548245779302</v>
      </c>
      <c r="D87">
        <f>D27+(7/0.017)*(D13*D51+D28*D50)</f>
        <v>0.07725633314181385</v>
      </c>
      <c r="E87">
        <f>E27+(7/0.017)*(E13*E51+E28*E50)</f>
        <v>-0.2001707711463519</v>
      </c>
      <c r="F87">
        <f>F27+(7/0.017)*(F13*F51+F28*F50)</f>
        <v>0.3245115607615041</v>
      </c>
    </row>
    <row r="88" spans="1:6" ht="12.75">
      <c r="A88" t="s">
        <v>87</v>
      </c>
      <c r="B88">
        <f>B28+(8/0.017)*(B14*B51+B29*B50)</f>
        <v>-0.05327939815024626</v>
      </c>
      <c r="C88">
        <f>C28+(8/0.017)*(C14*C51+C29*C50)</f>
        <v>-0.5564087716268419</v>
      </c>
      <c r="D88">
        <f>D28+(8/0.017)*(D14*D51+D29*D50)</f>
        <v>-0.5056574664835434</v>
      </c>
      <c r="E88">
        <f>E28+(8/0.017)*(E14*E51+E29*E50)</f>
        <v>-0.6090140367434245</v>
      </c>
      <c r="F88">
        <f>F28+(8/0.017)*(F14*F51+F29*F50)</f>
        <v>-0.25261859697115574</v>
      </c>
    </row>
    <row r="89" spans="1:6" ht="12.75">
      <c r="A89" t="s">
        <v>88</v>
      </c>
      <c r="B89">
        <f>B29+(9/0.017)*(B15*B51+B30*B50)</f>
        <v>-0.020434979858063026</v>
      </c>
      <c r="C89">
        <f>C29+(9/0.017)*(C15*C51+C30*C50)</f>
        <v>-0.09996425183024858</v>
      </c>
      <c r="D89">
        <f>D29+(9/0.017)*(D15*D51+D30*D50)</f>
        <v>0.0038315131504737814</v>
      </c>
      <c r="E89">
        <f>E29+(9/0.017)*(E15*E51+E30*E50)</f>
        <v>0.1203206393952991</v>
      </c>
      <c r="F89">
        <f>F29+(9/0.017)*(F15*F51+F30*F50)</f>
        <v>-0.08099572836202686</v>
      </c>
    </row>
    <row r="90" spans="1:6" ht="12.75">
      <c r="A90" t="s">
        <v>89</v>
      </c>
      <c r="B90">
        <f>B30+(10/0.017)*(B16*B51+B31*B50)</f>
        <v>0.18519129188257927</v>
      </c>
      <c r="C90">
        <f>C30+(10/0.017)*(C16*C51+C31*C50)</f>
        <v>0.012240613970833836</v>
      </c>
      <c r="D90">
        <f>D30+(10/0.017)*(D16*D51+D31*D50)</f>
        <v>0.02373057150331488</v>
      </c>
      <c r="E90">
        <f>E30+(10/0.017)*(E16*E51+E31*E50)</f>
        <v>-0.053129948640598376</v>
      </c>
      <c r="F90">
        <f>F30+(10/0.017)*(F16*F51+F31*F50)</f>
        <v>0.09593248388887966</v>
      </c>
    </row>
    <row r="91" spans="1:6" ht="12.75">
      <c r="A91" t="s">
        <v>90</v>
      </c>
      <c r="B91">
        <f>B31+(11/0.017)*(B17*B51+B32*B50)</f>
        <v>-0.009523909875646063</v>
      </c>
      <c r="C91">
        <f>C31+(11/0.017)*(C17*C51+C32*C50)</f>
        <v>-0.033968450026556594</v>
      </c>
      <c r="D91">
        <f>D31+(11/0.017)*(D17*D51+D32*D50)</f>
        <v>-0.023681487363341854</v>
      </c>
      <c r="E91">
        <f>E31+(11/0.017)*(E17*E51+E32*E50)</f>
        <v>0.013474864184302228</v>
      </c>
      <c r="F91">
        <f>F31+(11/0.017)*(F17*F51+F32*F50)</f>
        <v>-0.002453456091992509</v>
      </c>
    </row>
    <row r="92" spans="1:6" ht="12.75">
      <c r="A92" t="s">
        <v>91</v>
      </c>
      <c r="B92">
        <f>B32+(12/0.017)*(B18*B51+B33*B50)</f>
        <v>0.012985770047503344</v>
      </c>
      <c r="C92">
        <f>C32+(12/0.017)*(C18*C51+C33*C50)</f>
        <v>-0.0849984639699114</v>
      </c>
      <c r="D92">
        <f>D32+(12/0.017)*(D18*D51+D33*D50)</f>
        <v>-0.037954467476959394</v>
      </c>
      <c r="E92">
        <f>E32+(12/0.017)*(E18*E51+E33*E50)</f>
        <v>-0.029681637518128287</v>
      </c>
      <c r="F92">
        <f>F32+(12/0.017)*(F18*F51+F33*F50)</f>
        <v>-0.003776446049347678</v>
      </c>
    </row>
    <row r="93" spans="1:6" ht="12.75">
      <c r="A93" t="s">
        <v>92</v>
      </c>
      <c r="B93">
        <f>B33+(13/0.017)*(B19*B51+B34*B50)</f>
        <v>0.09127961250246042</v>
      </c>
      <c r="C93">
        <f>C33+(13/0.017)*(C19*C51+C34*C50)</f>
        <v>0.07203914936125387</v>
      </c>
      <c r="D93">
        <f>D33+(13/0.017)*(D19*D51+D34*D50)</f>
        <v>0.07548897761625292</v>
      </c>
      <c r="E93">
        <f>E33+(13/0.017)*(E19*E51+E34*E50)</f>
        <v>0.0696960003736018</v>
      </c>
      <c r="F93">
        <f>F33+(13/0.017)*(F19*F51+F34*F50)</f>
        <v>0.057159072732039386</v>
      </c>
    </row>
    <row r="94" spans="1:6" ht="12.75">
      <c r="A94" t="s">
        <v>93</v>
      </c>
      <c r="B94">
        <f>B34+(14/0.017)*(B20*B51+B35*B50)</f>
        <v>0.0022414745711577715</v>
      </c>
      <c r="C94">
        <f>C34+(14/0.017)*(C20*C51+C35*C50)</f>
        <v>-0.0044010762129814505</v>
      </c>
      <c r="D94">
        <f>D34+(14/0.017)*(D20*D51+D35*D50)</f>
        <v>0.009507396448265502</v>
      </c>
      <c r="E94">
        <f>E34+(14/0.017)*(E20*E51+E35*E50)</f>
        <v>0.01585663133424104</v>
      </c>
      <c r="F94">
        <f>F34+(14/0.017)*(F20*F51+F35*F50)</f>
        <v>-0.03222391839168526</v>
      </c>
    </row>
    <row r="95" spans="1:6" ht="12.75">
      <c r="A95" t="s">
        <v>94</v>
      </c>
      <c r="B95" s="52">
        <f>B35</f>
        <v>0.00358491</v>
      </c>
      <c r="C95" s="52">
        <f>C35</f>
        <v>-0.0004884783</v>
      </c>
      <c r="D95" s="52">
        <f>D35</f>
        <v>0.002660486</v>
      </c>
      <c r="E95" s="52">
        <f>E35</f>
        <v>0.004103709</v>
      </c>
      <c r="F95" s="52">
        <f>F35</f>
        <v>0.004801588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67</v>
      </c>
      <c r="B103">
        <f>B63*10000/B62</f>
        <v>-2.7185890909253754</v>
      </c>
      <c r="C103">
        <f>C63*10000/C62</f>
        <v>0.3821228733359182</v>
      </c>
      <c r="D103">
        <f>D63*10000/D62</f>
        <v>-0.043621162540361975</v>
      </c>
      <c r="E103">
        <f>E63*10000/E62</f>
        <v>0.7878282258859682</v>
      </c>
      <c r="F103">
        <f>F63*10000/F62</f>
        <v>-2.0242261977405653</v>
      </c>
      <c r="G103">
        <f>AVERAGE(C103:E103)</f>
        <v>0.3754433122271748</v>
      </c>
      <c r="H103">
        <f>STDEV(C103:E103)</f>
        <v>0.4157649381334166</v>
      </c>
      <c r="I103">
        <f>(B103*B4+C103*C4+D103*D4+E103*E4+F103*F4)/SUM(B4:F4)</f>
        <v>-0.3930371047040413</v>
      </c>
      <c r="K103">
        <f>(LN(H103)+LN(H123))/2-LN(K114*K115^3)</f>
        <v>-3.971767021321651</v>
      </c>
    </row>
    <row r="104" spans="1:11" ht="12.75">
      <c r="A104" t="s">
        <v>68</v>
      </c>
      <c r="B104">
        <f>B64*10000/B62</f>
        <v>1.22400292932654</v>
      </c>
      <c r="C104">
        <f>C64*10000/C62</f>
        <v>0.6952109974356017</v>
      </c>
      <c r="D104">
        <f>D64*10000/D62</f>
        <v>0.555285207937871</v>
      </c>
      <c r="E104">
        <f>E64*10000/E62</f>
        <v>0.30593900670874874</v>
      </c>
      <c r="F104">
        <f>F64*10000/F62</f>
        <v>-1.2595018683168093</v>
      </c>
      <c r="G104">
        <f>AVERAGE(C104:E104)</f>
        <v>0.5188117373607404</v>
      </c>
      <c r="H104">
        <f>STDEV(C104:E104)</f>
        <v>0.19718241867130928</v>
      </c>
      <c r="I104">
        <f>(B104*B4+C104*C4+D104*D4+E104*E4+F104*F4)/SUM(B4:F4)</f>
        <v>0.38466193082009703</v>
      </c>
      <c r="K104">
        <f>(LN(H104)+LN(H124))/2-LN(K114*K115^4)</f>
        <v>-3.8232161344716147</v>
      </c>
    </row>
    <row r="105" spans="1:11" ht="12.75">
      <c r="A105" t="s">
        <v>69</v>
      </c>
      <c r="B105">
        <f>B65*10000/B62</f>
        <v>0.7324629187123746</v>
      </c>
      <c r="C105">
        <f>C65*10000/C62</f>
        <v>-0.01602155275759149</v>
      </c>
      <c r="D105">
        <f>D65*10000/D62</f>
        <v>-0.05945150900261997</v>
      </c>
      <c r="E105">
        <f>E65*10000/E62</f>
        <v>0.10592522619849996</v>
      </c>
      <c r="F105">
        <f>F65*10000/F62</f>
        <v>-0.5231817670950739</v>
      </c>
      <c r="G105">
        <f>AVERAGE(C105:E105)</f>
        <v>0.010150721479429503</v>
      </c>
      <c r="H105">
        <f>STDEV(C105:E105)</f>
        <v>0.08573859743720275</v>
      </c>
      <c r="I105">
        <f>(B105*B4+C105*C4+D105*D4+E105*E4+F105*F4)/SUM(B4:F4)</f>
        <v>0.04409509087126533</v>
      </c>
      <c r="K105">
        <f>(LN(H105)+LN(H125))/2-LN(K114*K115^5)</f>
        <v>-4.247064077123068</v>
      </c>
    </row>
    <row r="106" spans="1:11" ht="12.75">
      <c r="A106" t="s">
        <v>70</v>
      </c>
      <c r="B106">
        <f>B66*10000/B62</f>
        <v>2.4660104171175528</v>
      </c>
      <c r="C106">
        <f>C66*10000/C62</f>
        <v>1.7856231314466051</v>
      </c>
      <c r="D106">
        <f>D66*10000/D62</f>
        <v>1.8545248504504377</v>
      </c>
      <c r="E106">
        <f>E66*10000/E62</f>
        <v>1.3101847908145206</v>
      </c>
      <c r="F106">
        <f>F66*10000/F62</f>
        <v>12.442101431846158</v>
      </c>
      <c r="G106">
        <f>AVERAGE(C106:E106)</f>
        <v>1.6501109242371879</v>
      </c>
      <c r="H106">
        <f>STDEV(C106:E106)</f>
        <v>0.2963936467911971</v>
      </c>
      <c r="I106">
        <f>(B106*B4+C106*C4+D106*D4+E106*E4+F106*F4)/SUM(B4:F4)</f>
        <v>3.204194425163565</v>
      </c>
      <c r="K106">
        <f>(LN(H106)+LN(H126))/2-LN(K114*K115^6)</f>
        <v>-3.028962545825995</v>
      </c>
    </row>
    <row r="107" spans="1:11" ht="12.75">
      <c r="A107" t="s">
        <v>71</v>
      </c>
      <c r="B107">
        <f>B67*10000/B62</f>
        <v>-0.4947694374051768</v>
      </c>
      <c r="C107">
        <f>C67*10000/C62</f>
        <v>-0.021707529270970714</v>
      </c>
      <c r="D107">
        <f>D67*10000/D62</f>
        <v>-0.0021914095629648116</v>
      </c>
      <c r="E107">
        <f>E67*10000/E62</f>
        <v>-0.04388175799168757</v>
      </c>
      <c r="F107">
        <f>F67*10000/F62</f>
        <v>0.06928757572865823</v>
      </c>
      <c r="G107">
        <f>AVERAGE(C107:E107)</f>
        <v>-0.022593565608541033</v>
      </c>
      <c r="H107">
        <f>STDEV(C107:E107)</f>
        <v>0.020859292493291756</v>
      </c>
      <c r="I107">
        <f>(B107*B4+C107*C4+D107*D4+E107*E4+F107*F4)/SUM(B4:F4)</f>
        <v>-0.07893787981121822</v>
      </c>
      <c r="K107">
        <f>(LN(H107)+LN(H127))/2-LN(K114*K115^7)</f>
        <v>-4.424181891583136</v>
      </c>
    </row>
    <row r="108" spans="1:9" ht="12.75">
      <c r="A108" t="s">
        <v>72</v>
      </c>
      <c r="B108">
        <f>B68*10000/B62</f>
        <v>0.15737389179819772</v>
      </c>
      <c r="C108">
        <f>C68*10000/C62</f>
        <v>0.18217642529045014</v>
      </c>
      <c r="D108">
        <f>D68*10000/D62</f>
        <v>0.01434488079109493</v>
      </c>
      <c r="E108">
        <f>E68*10000/E62</f>
        <v>-0.07718438815510095</v>
      </c>
      <c r="F108">
        <f>F68*10000/F62</f>
        <v>-0.17071462793723818</v>
      </c>
      <c r="G108">
        <f>AVERAGE(C108:E108)</f>
        <v>0.03977897264214803</v>
      </c>
      <c r="H108">
        <f>STDEV(C108:E108)</f>
        <v>0.13153774233656415</v>
      </c>
      <c r="I108">
        <f>(B108*B4+C108*C4+D108*D4+E108*E4+F108*F4)/SUM(B4:F4)</f>
        <v>0.028864919721369942</v>
      </c>
    </row>
    <row r="109" spans="1:9" ht="12.75">
      <c r="A109" t="s">
        <v>73</v>
      </c>
      <c r="B109">
        <f>B69*10000/B62</f>
        <v>0.15026721268337442</v>
      </c>
      <c r="C109">
        <f>C69*10000/C62</f>
        <v>-0.06376322557444392</v>
      </c>
      <c r="D109">
        <f>D69*10000/D62</f>
        <v>-0.00014592345685441663</v>
      </c>
      <c r="E109">
        <f>E69*10000/E62</f>
        <v>-0.0258980146325126</v>
      </c>
      <c r="F109">
        <f>F69*10000/F62</f>
        <v>0.093318448963307</v>
      </c>
      <c r="G109">
        <f>AVERAGE(C109:E109)</f>
        <v>-0.02993572122127031</v>
      </c>
      <c r="H109">
        <f>STDEV(C109:E109)</f>
        <v>0.032000274812145554</v>
      </c>
      <c r="I109">
        <f>(B109*B4+C109*C4+D109*D4+E109*E4+F109*F4)/SUM(B4:F4)</f>
        <v>0.012623766561476879</v>
      </c>
    </row>
    <row r="110" spans="1:11" ht="12.75">
      <c r="A110" t="s">
        <v>74</v>
      </c>
      <c r="B110">
        <f>B70*10000/B62</f>
        <v>-0.4242801723769259</v>
      </c>
      <c r="C110">
        <f>C70*10000/C62</f>
        <v>-0.16169371126086132</v>
      </c>
      <c r="D110">
        <f>D70*10000/D62</f>
        <v>-0.12092095285906242</v>
      </c>
      <c r="E110">
        <f>E70*10000/E62</f>
        <v>-0.13823794028738046</v>
      </c>
      <c r="F110">
        <f>F70*10000/F62</f>
        <v>-0.4510487757752331</v>
      </c>
      <c r="G110">
        <f>AVERAGE(C110:E110)</f>
        <v>-0.1402842014691014</v>
      </c>
      <c r="H110">
        <f>STDEV(C110:E110)</f>
        <v>0.020463255985808476</v>
      </c>
      <c r="I110">
        <f>(B110*B4+C110*C4+D110*D4+E110*E4+F110*F4)/SUM(B4:F4)</f>
        <v>-0.22286603573275565</v>
      </c>
      <c r="K110">
        <f>EXP(AVERAGE(K103:K107))</f>
        <v>0.020261386765374024</v>
      </c>
    </row>
    <row r="111" spans="1:9" ht="12.75">
      <c r="A111" t="s">
        <v>75</v>
      </c>
      <c r="B111">
        <f>B71*10000/B62</f>
        <v>-0.03564893455069173</v>
      </c>
      <c r="C111">
        <f>C71*10000/C62</f>
        <v>0.033976800761580765</v>
      </c>
      <c r="D111">
        <f>D71*10000/D62</f>
        <v>-0.0071119806019886754</v>
      </c>
      <c r="E111">
        <f>E71*10000/E62</f>
        <v>-0.03468201272948571</v>
      </c>
      <c r="F111">
        <f>F71*10000/F62</f>
        <v>-0.018838467835903948</v>
      </c>
      <c r="G111">
        <f>AVERAGE(C111:E111)</f>
        <v>-0.0026057308566312075</v>
      </c>
      <c r="H111">
        <f>STDEV(C111:E111)</f>
        <v>0.03455051204506113</v>
      </c>
      <c r="I111">
        <f>(B111*B4+C111*C4+D111*D4+E111*E4+F111*F4)/SUM(B4:F4)</f>
        <v>-0.009560731874975192</v>
      </c>
    </row>
    <row r="112" spans="1:9" ht="12.75">
      <c r="A112" t="s">
        <v>76</v>
      </c>
      <c r="B112">
        <f>B72*10000/B62</f>
        <v>-0.026080638065319323</v>
      </c>
      <c r="C112">
        <f>C72*10000/C62</f>
        <v>-0.013778008386721415</v>
      </c>
      <c r="D112">
        <f>D72*10000/D62</f>
        <v>-0.023394809208467628</v>
      </c>
      <c r="E112">
        <f>E72*10000/E62</f>
        <v>-0.006558524475903256</v>
      </c>
      <c r="F112">
        <f>F72*10000/F62</f>
        <v>-0.040382878544952164</v>
      </c>
      <c r="G112">
        <f>AVERAGE(C112:E112)</f>
        <v>-0.014577114023697433</v>
      </c>
      <c r="H112">
        <f>STDEV(C112:E112)</f>
        <v>0.008446540609224592</v>
      </c>
      <c r="I112">
        <f>(B112*B4+C112*C4+D112*D4+E112*E4+F112*F4)/SUM(B4:F4)</f>
        <v>-0.019679770507982756</v>
      </c>
    </row>
    <row r="113" spans="1:9" ht="12.75">
      <c r="A113" t="s">
        <v>77</v>
      </c>
      <c r="B113">
        <f>B73*10000/B62</f>
        <v>0.036461955080809835</v>
      </c>
      <c r="C113">
        <f>C73*10000/C62</f>
        <v>0.023953118230690018</v>
      </c>
      <c r="D113">
        <f>D73*10000/D62</f>
        <v>0.03168372073025536</v>
      </c>
      <c r="E113">
        <f>E73*10000/E62</f>
        <v>0.03193421458653548</v>
      </c>
      <c r="F113">
        <f>F73*10000/F62</f>
        <v>-0.011451769275582661</v>
      </c>
      <c r="G113">
        <f>AVERAGE(C113:E113)</f>
        <v>0.02919035118249362</v>
      </c>
      <c r="H113">
        <f>STDEV(C113:E113)</f>
        <v>0.0045373057574514125</v>
      </c>
      <c r="I113">
        <f>(B113*B4+C113*C4+D113*D4+E113*E4+F113*F4)/SUM(B4:F4)</f>
        <v>0.024839342446250794</v>
      </c>
    </row>
    <row r="114" spans="1:11" ht="12.75">
      <c r="A114" t="s">
        <v>78</v>
      </c>
      <c r="B114">
        <f>B74*10000/B62</f>
        <v>-0.20989376236372803</v>
      </c>
      <c r="C114">
        <f>C74*10000/C62</f>
        <v>-0.20656950365615528</v>
      </c>
      <c r="D114">
        <f>D74*10000/D62</f>
        <v>-0.2072589593254381</v>
      </c>
      <c r="E114">
        <f>E74*10000/E62</f>
        <v>-0.19037696082665392</v>
      </c>
      <c r="F114">
        <f>F74*10000/F62</f>
        <v>-0.14043631680892107</v>
      </c>
      <c r="G114">
        <f>AVERAGE(C114:E114)</f>
        <v>-0.20140180793608242</v>
      </c>
      <c r="H114">
        <f>STDEV(C114:E114)</f>
        <v>0.009554018925022641</v>
      </c>
      <c r="I114">
        <f>(B114*B4+C114*C4+D114*D4+E114*E4+F114*F4)/SUM(B4:F4)</f>
        <v>-0.19452493453288752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-0.005588797625521261</v>
      </c>
      <c r="C115">
        <f>C75*10000/C62</f>
        <v>-0.0004592196829292034</v>
      </c>
      <c r="D115">
        <f>D75*10000/D62</f>
        <v>-0.004971078138207596</v>
      </c>
      <c r="E115">
        <f>E75*10000/E62</f>
        <v>-0.0075758679853354036</v>
      </c>
      <c r="F115">
        <f>F75*10000/F62</f>
        <v>-0.004237141917252555</v>
      </c>
      <c r="G115">
        <f>AVERAGE(C115:E115)</f>
        <v>-0.0043353886021574</v>
      </c>
      <c r="H115">
        <f>STDEV(C115:E115)</f>
        <v>0.0036006591972468117</v>
      </c>
      <c r="I115">
        <f>(B115*B4+C115*C4+D115*D4+E115*E4+F115*F4)/SUM(B4:F4)</f>
        <v>-0.004504039910344678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99.20896870463139</v>
      </c>
      <c r="C122">
        <f>C82*10000/C62</f>
        <v>60.88169263261907</v>
      </c>
      <c r="D122">
        <f>D82*10000/D62</f>
        <v>-26.165808438441843</v>
      </c>
      <c r="E122">
        <f>E82*10000/E62</f>
        <v>-55.83470643399242</v>
      </c>
      <c r="F122">
        <f>F82*10000/F62</f>
        <v>-70.01396724012831</v>
      </c>
      <c r="G122">
        <f>AVERAGE(C122:E122)</f>
        <v>-7.039607413271732</v>
      </c>
      <c r="H122">
        <f>STDEV(C122:E122)</f>
        <v>60.66331780417669</v>
      </c>
      <c r="I122">
        <f>(B122*B4+C122*C4+D122*D4+E122*E4+F122*F4)/SUM(B4:F4)</f>
        <v>0.0173486223323483</v>
      </c>
    </row>
    <row r="123" spans="1:9" ht="12.75">
      <c r="A123" t="s">
        <v>82</v>
      </c>
      <c r="B123">
        <f>B83*10000/B62</f>
        <v>0.6841210979836229</v>
      </c>
      <c r="C123">
        <f>C83*10000/C62</f>
        <v>-0.6786123295739943</v>
      </c>
      <c r="D123">
        <f>D83*10000/D62</f>
        <v>1.1226150328762152</v>
      </c>
      <c r="E123">
        <f>E83*10000/E62</f>
        <v>-2.8634643411304443</v>
      </c>
      <c r="F123">
        <f>F83*10000/F62</f>
        <v>4.505453822394624</v>
      </c>
      <c r="G123">
        <f>AVERAGE(C123:E123)</f>
        <v>-0.8064872126094077</v>
      </c>
      <c r="H123">
        <f>STDEV(C123:E123)</f>
        <v>1.9961140206044898</v>
      </c>
      <c r="I123">
        <f>(B123*B4+C123*C4+D123*D4+E123*E4+F123*F4)/SUM(B4:F4)</f>
        <v>0.1164748613062186</v>
      </c>
    </row>
    <row r="124" spans="1:9" ht="12.75">
      <c r="A124" t="s">
        <v>83</v>
      </c>
      <c r="B124">
        <f>B84*10000/B62</f>
        <v>1.017306493178222</v>
      </c>
      <c r="C124">
        <f>C84*10000/C62</f>
        <v>-2.510321803525172</v>
      </c>
      <c r="D124">
        <f>D84*10000/D62</f>
        <v>-2.781527721336267</v>
      </c>
      <c r="E124">
        <f>E84*10000/E62</f>
        <v>-5.6438355669826565</v>
      </c>
      <c r="F124">
        <f>F84*10000/F62</f>
        <v>-0.7350442742886661</v>
      </c>
      <c r="G124">
        <f>AVERAGE(C124:E124)</f>
        <v>-3.645228363948032</v>
      </c>
      <c r="H124">
        <f>STDEV(C124:E124)</f>
        <v>1.7361483883816926</v>
      </c>
      <c r="I124">
        <f>(B124*B4+C124*C4+D124*D4+E124*E4+F124*F4)/SUM(B4:F4)</f>
        <v>-2.5810264574375332</v>
      </c>
    </row>
    <row r="125" spans="1:9" ht="12.75">
      <c r="A125" t="s">
        <v>84</v>
      </c>
      <c r="B125">
        <f>B85*10000/B62</f>
        <v>-0.3931132046833901</v>
      </c>
      <c r="C125">
        <f>C85*10000/C62</f>
        <v>-0.3531444733845233</v>
      </c>
      <c r="D125">
        <f>D85*10000/D62</f>
        <v>0.6713424538539061</v>
      </c>
      <c r="E125">
        <f>E85*10000/E62</f>
        <v>-0.033951611632485675</v>
      </c>
      <c r="F125">
        <f>F85*10000/F62</f>
        <v>-1.2768149844591796</v>
      </c>
      <c r="G125">
        <f>AVERAGE(C125:E125)</f>
        <v>0.09474878961229904</v>
      </c>
      <c r="H125">
        <f>STDEV(C125:E125)</f>
        <v>0.5242291588428063</v>
      </c>
      <c r="I125">
        <f>(B125*B4+C125*C4+D125*D4+E125*E4+F125*F4)/SUM(B4:F4)</f>
        <v>-0.15861323395494653</v>
      </c>
    </row>
    <row r="126" spans="1:9" ht="12.75">
      <c r="A126" t="s">
        <v>85</v>
      </c>
      <c r="B126">
        <f>B86*10000/B62</f>
        <v>1.1981609567762668</v>
      </c>
      <c r="C126">
        <f>C86*10000/C62</f>
        <v>0.21653096917244158</v>
      </c>
      <c r="D126">
        <f>D86*10000/D62</f>
        <v>-0.5184521582249799</v>
      </c>
      <c r="E126">
        <f>E86*10000/E62</f>
        <v>-0.8152949692229179</v>
      </c>
      <c r="F126">
        <f>F86*10000/F62</f>
        <v>0.8861843402700246</v>
      </c>
      <c r="G126">
        <f>AVERAGE(C126:E126)</f>
        <v>-0.3724053860918188</v>
      </c>
      <c r="H126">
        <f>STDEV(C126:E126)</f>
        <v>0.5311905839943444</v>
      </c>
      <c r="I126">
        <f>(B126*B4+C126*C4+D126*D4+E126*E4+F126*F4)/SUM(B4:F4)</f>
        <v>0.02313128736435505</v>
      </c>
    </row>
    <row r="127" spans="1:9" ht="12.75">
      <c r="A127" t="s">
        <v>86</v>
      </c>
      <c r="B127">
        <f>B87*10000/B62</f>
        <v>-0.10315693300930805</v>
      </c>
      <c r="C127">
        <f>C87*10000/C62</f>
        <v>-0.00871756121011283</v>
      </c>
      <c r="D127">
        <f>D87*10000/D62</f>
        <v>0.07725639745442409</v>
      </c>
      <c r="E127">
        <f>E87*10000/E62</f>
        <v>-0.20017177480586906</v>
      </c>
      <c r="F127">
        <f>F87*10000/F62</f>
        <v>0.32451546042688684</v>
      </c>
      <c r="G127">
        <f>AVERAGE(C127:E127)</f>
        <v>-0.04387764618718593</v>
      </c>
      <c r="H127">
        <f>STDEV(C127:E127)</f>
        <v>0.1420167996140526</v>
      </c>
      <c r="I127">
        <f>(B127*B4+C127*C4+D127*D4+E127*E4+F127*F4)/SUM(B4:F4)</f>
        <v>-0.0034855594837263763</v>
      </c>
    </row>
    <row r="128" spans="1:9" ht="12.75">
      <c r="A128" t="s">
        <v>87</v>
      </c>
      <c r="B128">
        <f>B88*10000/B62</f>
        <v>-0.053279814046440076</v>
      </c>
      <c r="C128">
        <f>C88*10000/C62</f>
        <v>-0.556409599092167</v>
      </c>
      <c r="D128">
        <f>D88*10000/D62</f>
        <v>-0.5056578874218695</v>
      </c>
      <c r="E128">
        <f>E88*10000/E62</f>
        <v>-0.6090170903497555</v>
      </c>
      <c r="F128">
        <f>F88*10000/F62</f>
        <v>-0.25262163269658666</v>
      </c>
      <c r="G128">
        <f>AVERAGE(C128:E128)</f>
        <v>-0.5570281922879307</v>
      </c>
      <c r="H128">
        <f>STDEV(C128:E128)</f>
        <v>0.05168237804734222</v>
      </c>
      <c r="I128">
        <f>(B128*B4+C128*C4+D128*D4+E128*E4+F128*F4)/SUM(B4:F4)</f>
        <v>-0.44338732375996504</v>
      </c>
    </row>
    <row r="129" spans="1:9" ht="12.75">
      <c r="A129" t="s">
        <v>88</v>
      </c>
      <c r="B129">
        <f>B89*10000/B62</f>
        <v>-0.020435139372446426</v>
      </c>
      <c r="C129">
        <f>C89*10000/C62</f>
        <v>-0.09996440049244867</v>
      </c>
      <c r="D129">
        <f>D89*10000/D62</f>
        <v>0.003831516340045456</v>
      </c>
      <c r="E129">
        <f>E89*10000/E62</f>
        <v>0.12032124268495097</v>
      </c>
      <c r="F129">
        <f>F89*10000/F62</f>
        <v>-0.08099670169017978</v>
      </c>
      <c r="G129">
        <f>AVERAGE(C129:E129)</f>
        <v>0.008062786177515916</v>
      </c>
      <c r="H129">
        <f>STDEV(C129:E129)</f>
        <v>0.1102037607382265</v>
      </c>
      <c r="I129">
        <f>(B129*B4+C129*C4+D129*D4+E129*E4+F129*F4)/SUM(B4:F4)</f>
        <v>-0.00792929112346209</v>
      </c>
    </row>
    <row r="130" spans="1:9" ht="12.75">
      <c r="A130" t="s">
        <v>89</v>
      </c>
      <c r="B130">
        <f>B90*10000/B62</f>
        <v>0.18519273747611256</v>
      </c>
      <c r="C130">
        <f>C90*10000/C62</f>
        <v>0.012240632174507349</v>
      </c>
      <c r="D130">
        <f>D90*10000/D62</f>
        <v>0.023730591258005966</v>
      </c>
      <c r="E130">
        <f>E90*10000/E62</f>
        <v>-0.05313021503502896</v>
      </c>
      <c r="F130">
        <f>F90*10000/F62</f>
        <v>0.09593363671248208</v>
      </c>
      <c r="G130">
        <f>AVERAGE(C130:E130)</f>
        <v>-0.005719663867505216</v>
      </c>
      <c r="H130">
        <f>STDEV(C130:E130)</f>
        <v>0.0414587151446039</v>
      </c>
      <c r="I130">
        <f>(B130*B4+C130*C4+D130*D4+E130*E4+F130*F4)/SUM(B4:F4)</f>
        <v>0.03552484463648816</v>
      </c>
    </row>
    <row r="131" spans="1:9" ht="12.75">
      <c r="A131" t="s">
        <v>90</v>
      </c>
      <c r="B131">
        <f>B91*10000/B62</f>
        <v>-0.009523984218788162</v>
      </c>
      <c r="C131">
        <f>C91*10000/C62</f>
        <v>-0.033968500542860394</v>
      </c>
      <c r="D131">
        <f>D91*10000/D62</f>
        <v>-0.023681507077172485</v>
      </c>
      <c r="E131">
        <f>E91*10000/E62</f>
        <v>0.013474931747491417</v>
      </c>
      <c r="F131">
        <f>F91*10000/F62</f>
        <v>-0.002453485575249646</v>
      </c>
      <c r="G131">
        <f>AVERAGE(C131:E131)</f>
        <v>-0.014725025290847153</v>
      </c>
      <c r="H131">
        <f>STDEV(C131:E131)</f>
        <v>0.024957638938086314</v>
      </c>
      <c r="I131">
        <f>(B131*B4+C131*C4+D131*D4+E131*E4+F131*F4)/SUM(B4:F4)</f>
        <v>-0.012338004358012498</v>
      </c>
    </row>
    <row r="132" spans="1:9" ht="12.75">
      <c r="A132" t="s">
        <v>91</v>
      </c>
      <c r="B132">
        <f>B92*10000/B62</f>
        <v>0.012985871413744781</v>
      </c>
      <c r="C132">
        <f>C92*10000/C62</f>
        <v>-0.08499859037568573</v>
      </c>
      <c r="D132">
        <f>D92*10000/D62</f>
        <v>-0.03795449907243868</v>
      </c>
      <c r="E132">
        <f>E92*10000/E62</f>
        <v>-0.029681786342343777</v>
      </c>
      <c r="F132">
        <f>F92*10000/F62</f>
        <v>-0.0037764914310157265</v>
      </c>
      <c r="G132">
        <f>AVERAGE(C132:E132)</f>
        <v>-0.05087829193015606</v>
      </c>
      <c r="H132">
        <f>STDEV(C132:E132)</f>
        <v>0.029837149972604275</v>
      </c>
      <c r="I132">
        <f>(B132*B4+C132*C4+D132*D4+E132*E4+F132*F4)/SUM(B4:F4)</f>
        <v>-0.03534172878766967</v>
      </c>
    </row>
    <row r="133" spans="1:9" ht="12.75">
      <c r="A133" t="s">
        <v>92</v>
      </c>
      <c r="B133">
        <f>B93*10000/B62</f>
        <v>0.0912803250263389</v>
      </c>
      <c r="C133">
        <f>C93*10000/C62</f>
        <v>0.07203925649453644</v>
      </c>
      <c r="D133">
        <f>D93*10000/D62</f>
        <v>0.07548904045761488</v>
      </c>
      <c r="E133">
        <f>E93*10000/E62</f>
        <v>0.06969634983048645</v>
      </c>
      <c r="F133">
        <f>F93*10000/F62</f>
        <v>0.057159759614370226</v>
      </c>
      <c r="G133">
        <f>AVERAGE(C133:E133)</f>
        <v>0.07240821559421258</v>
      </c>
      <c r="H133">
        <f>STDEV(C133:E133)</f>
        <v>0.0029139173441146936</v>
      </c>
      <c r="I133">
        <f>(B133*B4+C133*C4+D133*D4+E133*E4+F133*F4)/SUM(B4:F4)</f>
        <v>0.07312001780498661</v>
      </c>
    </row>
    <row r="134" spans="1:9" ht="12.75">
      <c r="A134" t="s">
        <v>93</v>
      </c>
      <c r="B134">
        <f>B94*10000/B62</f>
        <v>0.0022414920679909764</v>
      </c>
      <c r="C134">
        <f>C94*10000/C62</f>
        <v>-0.004401082758057921</v>
      </c>
      <c r="D134">
        <f>D94*10000/D62</f>
        <v>0.009507404362768526</v>
      </c>
      <c r="E134">
        <f>E94*10000/E62</f>
        <v>0.015856710839649634</v>
      </c>
      <c r="F134">
        <f>F94*10000/F62</f>
        <v>-0.0322243056275013</v>
      </c>
      <c r="G134">
        <f>AVERAGE(C134:E134)</f>
        <v>0.006987677481453413</v>
      </c>
      <c r="H134">
        <f>STDEV(C134:E134)</f>
        <v>0.010361289399932173</v>
      </c>
      <c r="I134">
        <f>(B134*B4+C134*C4+D134*D4+E134*E4+F134*F4)/SUM(B4:F4)</f>
        <v>0.0010813901855024246</v>
      </c>
    </row>
    <row r="135" spans="1:9" ht="12.75">
      <c r="A135" t="s">
        <v>94</v>
      </c>
      <c r="B135">
        <f>B95*10000/B62</f>
        <v>0.00358493798361986</v>
      </c>
      <c r="C135">
        <f>C95*10000/C62</f>
        <v>-0.0004884790264422775</v>
      </c>
      <c r="D135">
        <f>D95*10000/D62</f>
        <v>0.002660488214741397</v>
      </c>
      <c r="E135">
        <f>E95*10000/E62</f>
        <v>0.004103729576063977</v>
      </c>
      <c r="F135">
        <f>F95*10000/F62</f>
        <v>0.004801645700830324</v>
      </c>
      <c r="G135">
        <f>AVERAGE(C135:E135)</f>
        <v>0.0020919129214543655</v>
      </c>
      <c r="H135">
        <f>STDEV(C135:E135)</f>
        <v>0.002348308616927392</v>
      </c>
      <c r="I135">
        <f>(B135*B4+C135*C4+D135*D4+E135*E4+F135*F4)/SUM(B4:F4)</f>
        <v>0.002668979534110849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2005-11-09T07:38:56Z</cp:lastPrinted>
  <dcterms:created xsi:type="dcterms:W3CDTF">2005-11-09T07:38:56Z</dcterms:created>
  <dcterms:modified xsi:type="dcterms:W3CDTF">2005-11-09T08:14:11Z</dcterms:modified>
  <cp:category/>
  <cp:version/>
  <cp:contentType/>
  <cp:contentStatus/>
</cp:coreProperties>
</file>