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<sst xmlns="http://schemas.openxmlformats.org/spreadsheetml/2006/main" count="204" uniqueCount="98">
  <si>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09/11/2005       08:24:12</t>
  </si>
  <si>
    <t>LISSNER</t>
  </si>
  <si>
    <t>HCMQAP726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</si>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</sst>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5564279"/>
        <c:axId val="30316464"/>
      </c:lineChart>
      <c:catAx>
        <c:axId val="555642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316464"/>
        <c:crosses val="autoZero"/>
        <c:auto val="1"/>
        <c:lblOffset val="100"/>
        <c:noMultiLvlLbl val="0"/>
      </c:catAx>
      <c:valAx>
        <c:axId val="3031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6427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-0.003753</v>
      </c>
      <c r="D4" s="12">
        <v>-0.003751</v>
      </c>
      <c r="E4" s="12">
        <v>-0.003755</v>
      </c>
      <c r="F4" s="24">
        <v>-0.002079</v>
      </c>
      <c r="G4" s="34">
        <v>-0.011695</v>
      </c>
    </row>
    <row r="5" spans="1:7" ht="12.75" thickBot="1">
      <c r="A5" s="44" t="s">
        <v>13</v>
      </c>
      <c r="B5" s="45">
        <v>5.726196</v>
      </c>
      <c r="C5" s="46">
        <v>3.33424</v>
      </c>
      <c r="D5" s="46">
        <v>0.981887</v>
      </c>
      <c r="E5" s="46">
        <v>-4.246083</v>
      </c>
      <c r="F5" s="47">
        <v>-6.270741</v>
      </c>
      <c r="G5" s="48">
        <v>0.374871</v>
      </c>
    </row>
    <row r="6" spans="1:7" ht="12.75" thickTop="1">
      <c r="A6" s="6" t="s">
        <v>14</v>
      </c>
      <c r="B6" s="39">
        <v>19.46064</v>
      </c>
      <c r="C6" s="40">
        <v>-84.2832</v>
      </c>
      <c r="D6" s="40">
        <v>-8.476489</v>
      </c>
      <c r="E6" s="40">
        <v>-14.35603</v>
      </c>
      <c r="F6" s="41">
        <v>172.2406</v>
      </c>
      <c r="G6" s="42">
        <v>-0.003693283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1.625854</v>
      </c>
      <c r="C8" s="13">
        <v>1.52547</v>
      </c>
      <c r="D8" s="13">
        <v>0.1642966</v>
      </c>
      <c r="E8" s="13">
        <v>3.255797</v>
      </c>
      <c r="F8" s="25">
        <v>-1.008001</v>
      </c>
      <c r="G8" s="35">
        <v>1.291679</v>
      </c>
    </row>
    <row r="9" spans="1:7" ht="12">
      <c r="A9" s="20" t="s">
        <v>17</v>
      </c>
      <c r="B9" s="29">
        <v>-0.3173611</v>
      </c>
      <c r="C9" s="13">
        <v>-0.399053</v>
      </c>
      <c r="D9" s="13">
        <v>0.05222906</v>
      </c>
      <c r="E9" s="13">
        <v>-0.2430683</v>
      </c>
      <c r="F9" s="25">
        <v>-1.238149</v>
      </c>
      <c r="G9" s="35">
        <v>-0.3529401</v>
      </c>
    </row>
    <row r="10" spans="1:7" ht="12">
      <c r="A10" s="20" t="s">
        <v>18</v>
      </c>
      <c r="B10" s="29">
        <v>0.2953463</v>
      </c>
      <c r="C10" s="13">
        <v>0.8742034</v>
      </c>
      <c r="D10" s="13">
        <v>0.3891617</v>
      </c>
      <c r="E10" s="13">
        <v>-0.7556531</v>
      </c>
      <c r="F10" s="25">
        <v>-1.332936</v>
      </c>
      <c r="G10" s="35">
        <v>-0.01280658</v>
      </c>
    </row>
    <row r="11" spans="1:7" ht="12">
      <c r="A11" s="21" t="s">
        <v>19</v>
      </c>
      <c r="B11" s="31">
        <v>3.345295</v>
      </c>
      <c r="C11" s="15">
        <v>1.00689</v>
      </c>
      <c r="D11" s="15">
        <v>2.485233</v>
      </c>
      <c r="E11" s="15">
        <v>-0.03674921</v>
      </c>
      <c r="F11" s="27">
        <v>13.74209</v>
      </c>
      <c r="G11" s="37">
        <v>3.147026</v>
      </c>
    </row>
    <row r="12" spans="1:7" ht="12">
      <c r="A12" s="20" t="s">
        <v>20</v>
      </c>
      <c r="B12" s="29">
        <v>-0.01494786</v>
      </c>
      <c r="C12" s="13">
        <v>0.573335</v>
      </c>
      <c r="D12" s="13">
        <v>0.4048194</v>
      </c>
      <c r="E12" s="13">
        <v>0.007216833</v>
      </c>
      <c r="F12" s="25">
        <v>-0.1437006</v>
      </c>
      <c r="G12" s="35">
        <v>0.2157402</v>
      </c>
    </row>
    <row r="13" spans="1:7" ht="12">
      <c r="A13" s="20" t="s">
        <v>21</v>
      </c>
      <c r="B13" s="29">
        <v>-0.06592413</v>
      </c>
      <c r="C13" s="13">
        <v>0.003107739</v>
      </c>
      <c r="D13" s="13">
        <v>0.0979608</v>
      </c>
      <c r="E13" s="13">
        <v>-0.01349076</v>
      </c>
      <c r="F13" s="25">
        <v>-0.3022575</v>
      </c>
      <c r="G13" s="35">
        <v>-0.02876069</v>
      </c>
    </row>
    <row r="14" spans="1:7" ht="12">
      <c r="A14" s="20" t="s">
        <v>22</v>
      </c>
      <c r="B14" s="29">
        <v>0.01061771</v>
      </c>
      <c r="C14" s="13">
        <v>0.1412522</v>
      </c>
      <c r="D14" s="13">
        <v>0.06772699</v>
      </c>
      <c r="E14" s="13">
        <v>0.04520481</v>
      </c>
      <c r="F14" s="25">
        <v>0.0004095826</v>
      </c>
      <c r="G14" s="35">
        <v>0.06274879</v>
      </c>
    </row>
    <row r="15" spans="1:7" ht="12">
      <c r="A15" s="21" t="s">
        <v>23</v>
      </c>
      <c r="B15" s="31">
        <v>-0.3284752</v>
      </c>
      <c r="C15" s="15">
        <v>-0.1922144</v>
      </c>
      <c r="D15" s="15">
        <v>-0.04891097</v>
      </c>
      <c r="E15" s="15">
        <v>-0.210587</v>
      </c>
      <c r="F15" s="27">
        <v>-0.3248167</v>
      </c>
      <c r="G15" s="37">
        <v>-0.1995702</v>
      </c>
    </row>
    <row r="16" spans="1:7" ht="12">
      <c r="A16" s="20" t="s">
        <v>24</v>
      </c>
      <c r="B16" s="29">
        <v>-0.001913693</v>
      </c>
      <c r="C16" s="13">
        <v>-0.008061048</v>
      </c>
      <c r="D16" s="13">
        <v>0.03444494</v>
      </c>
      <c r="E16" s="13">
        <v>-0.01819308</v>
      </c>
      <c r="F16" s="25">
        <v>-0.05515854</v>
      </c>
      <c r="G16" s="35">
        <v>-0.005666513</v>
      </c>
    </row>
    <row r="17" spans="1:7" ht="12">
      <c r="A17" s="20" t="s">
        <v>25</v>
      </c>
      <c r="B17" s="29">
        <v>-0.02179401</v>
      </c>
      <c r="C17" s="13">
        <v>-0.009127114</v>
      </c>
      <c r="D17" s="13">
        <v>-0.01128</v>
      </c>
      <c r="E17" s="13">
        <v>-0.001583097</v>
      </c>
      <c r="F17" s="25">
        <v>-0.006751446</v>
      </c>
      <c r="G17" s="35">
        <v>-0.00934472</v>
      </c>
    </row>
    <row r="18" spans="1:7" ht="12">
      <c r="A18" s="20" t="s">
        <v>26</v>
      </c>
      <c r="B18" s="29">
        <v>0.008743847</v>
      </c>
      <c r="C18" s="13">
        <v>0.03388871</v>
      </c>
      <c r="D18" s="13">
        <v>0.009690224</v>
      </c>
      <c r="E18" s="13">
        <v>0.02290647</v>
      </c>
      <c r="F18" s="25">
        <v>-0.05103765</v>
      </c>
      <c r="G18" s="35">
        <v>0.01047242</v>
      </c>
    </row>
    <row r="19" spans="1:7" ht="12">
      <c r="A19" s="21" t="s">
        <v>27</v>
      </c>
      <c r="B19" s="31">
        <v>-0.2147102</v>
      </c>
      <c r="C19" s="15">
        <v>-0.1654141</v>
      </c>
      <c r="D19" s="15">
        <v>-0.1940505</v>
      </c>
      <c r="E19" s="15">
        <v>-0.1620441</v>
      </c>
      <c r="F19" s="27">
        <v>-0.1437398</v>
      </c>
      <c r="G19" s="37">
        <v>-0.1757427</v>
      </c>
    </row>
    <row r="20" spans="1:7" ht="12.75" thickBot="1">
      <c r="A20" s="44" t="s">
        <v>28</v>
      </c>
      <c r="B20" s="45">
        <v>-0.006700481</v>
      </c>
      <c r="C20" s="46">
        <v>-0.01264619</v>
      </c>
      <c r="D20" s="46">
        <v>-0.004216593</v>
      </c>
      <c r="E20" s="46">
        <v>0.01038906</v>
      </c>
      <c r="F20" s="47">
        <v>-0.001220147</v>
      </c>
      <c r="G20" s="48">
        <v>-0.002689185</v>
      </c>
    </row>
    <row r="21" spans="1:7" ht="12.75" thickTop="1">
      <c r="A21" s="6" t="s">
        <v>29</v>
      </c>
      <c r="B21" s="39">
        <v>-132.7126</v>
      </c>
      <c r="C21" s="40">
        <v>21.20998</v>
      </c>
      <c r="D21" s="40">
        <v>13.68209</v>
      </c>
      <c r="E21" s="40">
        <v>9.49606</v>
      </c>
      <c r="F21" s="41">
        <v>64.15301</v>
      </c>
      <c r="G21" s="43">
        <v>0.00375992</v>
      </c>
    </row>
    <row r="22" spans="1:7" ht="12">
      <c r="A22" s="20" t="s">
        <v>30</v>
      </c>
      <c r="B22" s="29">
        <v>114.5289</v>
      </c>
      <c r="C22" s="13">
        <v>66.68579</v>
      </c>
      <c r="D22" s="13">
        <v>19.63776</v>
      </c>
      <c r="E22" s="13">
        <v>-84.9237</v>
      </c>
      <c r="F22" s="25">
        <v>-125.4214</v>
      </c>
      <c r="G22" s="36">
        <v>0</v>
      </c>
    </row>
    <row r="23" spans="1:7" ht="12">
      <c r="A23" s="20" t="s">
        <v>31</v>
      </c>
      <c r="B23" s="29">
        <v>-1.434154</v>
      </c>
      <c r="C23" s="13">
        <v>1.469401</v>
      </c>
      <c r="D23" s="13">
        <v>-0.5396283</v>
      </c>
      <c r="E23" s="13">
        <v>4.17066</v>
      </c>
      <c r="F23" s="25">
        <v>7.705908</v>
      </c>
      <c r="G23" s="35">
        <v>2.046945</v>
      </c>
    </row>
    <row r="24" spans="1:7" ht="12">
      <c r="A24" s="20" t="s">
        <v>32</v>
      </c>
      <c r="B24" s="29">
        <v>-3.078956</v>
      </c>
      <c r="C24" s="13">
        <v>-1.635462</v>
      </c>
      <c r="D24" s="13">
        <v>-1.583702</v>
      </c>
      <c r="E24" s="13">
        <v>4.374294</v>
      </c>
      <c r="F24" s="25">
        <v>2.151513</v>
      </c>
      <c r="G24" s="35">
        <v>0.1193851</v>
      </c>
    </row>
    <row r="25" spans="1:7" ht="12">
      <c r="A25" s="20" t="s">
        <v>33</v>
      </c>
      <c r="B25" s="29">
        <v>-0.814823</v>
      </c>
      <c r="C25" s="13">
        <v>0.4161594</v>
      </c>
      <c r="D25" s="13">
        <v>-0.04676043</v>
      </c>
      <c r="E25" s="13">
        <v>0.9225228</v>
      </c>
      <c r="F25" s="25">
        <v>-0.2044398</v>
      </c>
      <c r="G25" s="35">
        <v>0.1657068</v>
      </c>
    </row>
    <row r="26" spans="1:7" ht="12">
      <c r="A26" s="21" t="s">
        <v>34</v>
      </c>
      <c r="B26" s="31">
        <v>1.438089</v>
      </c>
      <c r="C26" s="15">
        <v>0.5644616</v>
      </c>
      <c r="D26" s="15">
        <v>1.109116</v>
      </c>
      <c r="E26" s="15">
        <v>-0.3126629</v>
      </c>
      <c r="F26" s="27">
        <v>0.1277027</v>
      </c>
      <c r="G26" s="37">
        <v>0.5524524</v>
      </c>
    </row>
    <row r="27" spans="1:7" ht="12">
      <c r="A27" s="20" t="s">
        <v>35</v>
      </c>
      <c r="B27" s="29">
        <v>-0.01830161</v>
      </c>
      <c r="C27" s="13">
        <v>0.1900645</v>
      </c>
      <c r="D27" s="13">
        <v>-0.07225508</v>
      </c>
      <c r="E27" s="13">
        <v>-0.2813301</v>
      </c>
      <c r="F27" s="25">
        <v>0.2716749</v>
      </c>
      <c r="G27" s="35">
        <v>-0.005838642</v>
      </c>
    </row>
    <row r="28" spans="1:7" ht="12">
      <c r="A28" s="20" t="s">
        <v>36</v>
      </c>
      <c r="B28" s="29">
        <v>-0.1583013</v>
      </c>
      <c r="C28" s="13">
        <v>-0.2866048</v>
      </c>
      <c r="D28" s="13">
        <v>-0.02916165</v>
      </c>
      <c r="E28" s="13">
        <v>0.6265444</v>
      </c>
      <c r="F28" s="25">
        <v>0.2995951</v>
      </c>
      <c r="G28" s="35">
        <v>0.09185776</v>
      </c>
    </row>
    <row r="29" spans="1:7" ht="12">
      <c r="A29" s="20" t="s">
        <v>37</v>
      </c>
      <c r="B29" s="29">
        <v>0.03199978</v>
      </c>
      <c r="C29" s="13">
        <v>-0.05065069</v>
      </c>
      <c r="D29" s="13">
        <v>-0.09629909</v>
      </c>
      <c r="E29" s="13">
        <v>-0.04937695</v>
      </c>
      <c r="F29" s="25">
        <v>-0.009686265</v>
      </c>
      <c r="G29" s="35">
        <v>-0.04389643</v>
      </c>
    </row>
    <row r="30" spans="1:7" ht="12">
      <c r="A30" s="21" t="s">
        <v>38</v>
      </c>
      <c r="B30" s="31">
        <v>0.1604903</v>
      </c>
      <c r="C30" s="15">
        <v>0.2491066</v>
      </c>
      <c r="D30" s="15">
        <v>0.1333504</v>
      </c>
      <c r="E30" s="15">
        <v>-0.05008684</v>
      </c>
      <c r="F30" s="27">
        <v>0.1041241</v>
      </c>
      <c r="G30" s="37">
        <v>0.1170982</v>
      </c>
    </row>
    <row r="31" spans="1:7" ht="12">
      <c r="A31" s="20" t="s">
        <v>39</v>
      </c>
      <c r="B31" s="29">
        <v>0.01098253</v>
      </c>
      <c r="C31" s="13">
        <v>0.0002536958</v>
      </c>
      <c r="D31" s="13">
        <v>-0.03229117</v>
      </c>
      <c r="E31" s="13">
        <v>-0.09902365</v>
      </c>
      <c r="F31" s="25">
        <v>-0.01622036</v>
      </c>
      <c r="G31" s="35">
        <v>-0.03211507</v>
      </c>
    </row>
    <row r="32" spans="1:7" ht="12">
      <c r="A32" s="20" t="s">
        <v>40</v>
      </c>
      <c r="B32" s="29">
        <v>-0.001235266</v>
      </c>
      <c r="C32" s="13">
        <v>-0.03310802</v>
      </c>
      <c r="D32" s="13">
        <v>0.03544333</v>
      </c>
      <c r="E32" s="13">
        <v>0.06588759</v>
      </c>
      <c r="F32" s="25">
        <v>0.0248758</v>
      </c>
      <c r="G32" s="35">
        <v>0.01955741</v>
      </c>
    </row>
    <row r="33" spans="1:7" ht="12">
      <c r="A33" s="20" t="s">
        <v>41</v>
      </c>
      <c r="B33" s="29">
        <v>0.1253651</v>
      </c>
      <c r="C33" s="13">
        <v>0.04676929</v>
      </c>
      <c r="D33" s="13">
        <v>0.05961938</v>
      </c>
      <c r="E33" s="13">
        <v>0.03536366</v>
      </c>
      <c r="F33" s="25">
        <v>0.02210333</v>
      </c>
      <c r="G33" s="35">
        <v>0.05521142</v>
      </c>
    </row>
    <row r="34" spans="1:7" ht="12">
      <c r="A34" s="21" t="s">
        <v>42</v>
      </c>
      <c r="B34" s="31">
        <v>-0.002533355</v>
      </c>
      <c r="C34" s="15">
        <v>0.02005269</v>
      </c>
      <c r="D34" s="15">
        <v>0.009602938</v>
      </c>
      <c r="E34" s="15">
        <v>-0.0024998</v>
      </c>
      <c r="F34" s="27">
        <v>-0.03005996</v>
      </c>
      <c r="G34" s="37">
        <v>0.002184913</v>
      </c>
    </row>
    <row r="35" spans="1:7" ht="12.75" thickBot="1">
      <c r="A35" s="22" t="s">
        <v>43</v>
      </c>
      <c r="B35" s="32">
        <v>-0.0006801845</v>
      </c>
      <c r="C35" s="16">
        <v>0.003526704</v>
      </c>
      <c r="D35" s="16">
        <v>-0.0003892577</v>
      </c>
      <c r="E35" s="16">
        <v>-0.003616317</v>
      </c>
      <c r="F35" s="28">
        <v>-0.0008279381</v>
      </c>
      <c r="G35" s="38">
        <v>-0.0003241099</v>
      </c>
    </row>
    <row r="36" spans="1:7" ht="12">
      <c r="A36" s="4" t="s">
        <v>44</v>
      </c>
      <c r="B36" s="3">
        <v>21.22498</v>
      </c>
      <c r="C36" s="3">
        <v>21.21887</v>
      </c>
      <c r="D36" s="3">
        <v>21.22498</v>
      </c>
      <c r="E36" s="3">
        <v>21.21887</v>
      </c>
      <c r="F36" s="3">
        <v>21.22192</v>
      </c>
      <c r="G36" s="3"/>
    </row>
    <row r="37" spans="1:6" ht="12">
      <c r="A37" s="4" t="s">
        <v>45</v>
      </c>
      <c r="B37" s="2">
        <v>-0.4099528</v>
      </c>
      <c r="C37" s="2">
        <v>-0.3804525</v>
      </c>
      <c r="D37" s="2">
        <v>-0.3707886</v>
      </c>
      <c r="E37" s="2">
        <v>-0.3636678</v>
      </c>
      <c r="F37" s="2">
        <v>-0.3590902</v>
      </c>
    </row>
    <row r="38" spans="1:7" ht="12">
      <c r="A38" s="4" t="s">
        <v>53</v>
      </c>
      <c r="B38" s="2">
        <v>-3.049519E-05</v>
      </c>
      <c r="C38" s="2">
        <v>0.0001430346</v>
      </c>
      <c r="D38" s="2">
        <v>1.43643E-05</v>
      </c>
      <c r="E38" s="2">
        <v>2.454057E-05</v>
      </c>
      <c r="F38" s="2">
        <v>-0.0002913954</v>
      </c>
      <c r="G38" s="2">
        <v>0.000174324</v>
      </c>
    </row>
    <row r="39" spans="1:7" ht="12.75" thickBot="1">
      <c r="A39" s="4" t="s">
        <v>54</v>
      </c>
      <c r="B39" s="2">
        <v>0.0002259606</v>
      </c>
      <c r="C39" s="2">
        <v>-3.70108E-05</v>
      </c>
      <c r="D39" s="2">
        <v>-2.328775E-05</v>
      </c>
      <c r="E39" s="2">
        <v>-1.593489E-05</v>
      </c>
      <c r="F39" s="2">
        <v>-0.0001127148</v>
      </c>
      <c r="G39" s="2">
        <v>0.0007297538</v>
      </c>
    </row>
    <row r="40" spans="2:7" ht="12.75" thickBot="1">
      <c r="B40" s="7" t="s">
        <v>46</v>
      </c>
      <c r="C40" s="18">
        <v>-0.003753</v>
      </c>
      <c r="D40" s="17" t="s">
        <v>47</v>
      </c>
      <c r="E40" s="18">
        <v>3.116512</v>
      </c>
      <c r="F40" s="17" t="s">
        <v>48</v>
      </c>
      <c r="G40" s="8">
        <v>55.010463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0.003753</v>
      </c>
      <c r="D4">
        <v>0.003751</v>
      </c>
      <c r="E4">
        <v>0.003755</v>
      </c>
      <c r="F4">
        <v>0.002079</v>
      </c>
      <c r="G4">
        <v>0.011695</v>
      </c>
    </row>
    <row r="5" spans="1:7" ht="12.75">
      <c r="A5" t="s">
        <v>13</v>
      </c>
      <c r="B5">
        <v>5.726196</v>
      </c>
      <c r="C5">
        <v>3.33424</v>
      </c>
      <c r="D5">
        <v>0.981887</v>
      </c>
      <c r="E5">
        <v>-4.246083</v>
      </c>
      <c r="F5">
        <v>-6.270741</v>
      </c>
      <c r="G5">
        <v>0.374871</v>
      </c>
    </row>
    <row r="6" spans="1:7" ht="12.75">
      <c r="A6" t="s">
        <v>14</v>
      </c>
      <c r="B6" s="49">
        <v>19.46064</v>
      </c>
      <c r="C6" s="49">
        <v>-84.2832</v>
      </c>
      <c r="D6" s="49">
        <v>-8.476489</v>
      </c>
      <c r="E6" s="49">
        <v>-14.35603</v>
      </c>
      <c r="F6" s="49">
        <v>172.2406</v>
      </c>
      <c r="G6" s="49">
        <v>-0.003693283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1.625854</v>
      </c>
      <c r="C8" s="49">
        <v>1.52547</v>
      </c>
      <c r="D8" s="49">
        <v>0.1642966</v>
      </c>
      <c r="E8" s="49">
        <v>3.255797</v>
      </c>
      <c r="F8" s="49">
        <v>-1.008001</v>
      </c>
      <c r="G8" s="49">
        <v>1.291679</v>
      </c>
    </row>
    <row r="9" spans="1:7" ht="12.75">
      <c r="A9" t="s">
        <v>17</v>
      </c>
      <c r="B9" s="49">
        <v>-0.3173611</v>
      </c>
      <c r="C9" s="49">
        <v>-0.399053</v>
      </c>
      <c r="D9" s="49">
        <v>0.05222906</v>
      </c>
      <c r="E9" s="49">
        <v>-0.2430683</v>
      </c>
      <c r="F9" s="49">
        <v>-1.238149</v>
      </c>
      <c r="G9" s="49">
        <v>-0.3529401</v>
      </c>
    </row>
    <row r="10" spans="1:7" ht="12.75">
      <c r="A10" t="s">
        <v>18</v>
      </c>
      <c r="B10" s="49">
        <v>0.2953463</v>
      </c>
      <c r="C10" s="49">
        <v>0.8742034</v>
      </c>
      <c r="D10" s="49">
        <v>0.3891617</v>
      </c>
      <c r="E10" s="49">
        <v>-0.7556531</v>
      </c>
      <c r="F10" s="49">
        <v>-1.332936</v>
      </c>
      <c r="G10" s="49">
        <v>-0.01280658</v>
      </c>
    </row>
    <row r="11" spans="1:7" ht="12.75">
      <c r="A11" t="s">
        <v>19</v>
      </c>
      <c r="B11" s="49">
        <v>3.345295</v>
      </c>
      <c r="C11" s="49">
        <v>1.00689</v>
      </c>
      <c r="D11" s="49">
        <v>2.485233</v>
      </c>
      <c r="E11" s="49">
        <v>-0.03674921</v>
      </c>
      <c r="F11" s="49">
        <v>13.74209</v>
      </c>
      <c r="G11" s="49">
        <v>3.147026</v>
      </c>
    </row>
    <row r="12" spans="1:7" ht="12.75">
      <c r="A12" t="s">
        <v>20</v>
      </c>
      <c r="B12" s="49">
        <v>-0.01494786</v>
      </c>
      <c r="C12" s="49">
        <v>0.573335</v>
      </c>
      <c r="D12" s="49">
        <v>0.4048194</v>
      </c>
      <c r="E12" s="49">
        <v>0.007216833</v>
      </c>
      <c r="F12" s="49">
        <v>-0.1437006</v>
      </c>
      <c r="G12" s="49">
        <v>0.2157402</v>
      </c>
    </row>
    <row r="13" spans="1:7" ht="12.75">
      <c r="A13" t="s">
        <v>21</v>
      </c>
      <c r="B13" s="49">
        <v>-0.06592413</v>
      </c>
      <c r="C13" s="49">
        <v>0.003107739</v>
      </c>
      <c r="D13" s="49">
        <v>0.0979608</v>
      </c>
      <c r="E13" s="49">
        <v>-0.01349076</v>
      </c>
      <c r="F13" s="49">
        <v>-0.3022575</v>
      </c>
      <c r="G13" s="49">
        <v>-0.02876069</v>
      </c>
    </row>
    <row r="14" spans="1:7" ht="12.75">
      <c r="A14" t="s">
        <v>22</v>
      </c>
      <c r="B14" s="49">
        <v>0.01061771</v>
      </c>
      <c r="C14" s="49">
        <v>0.1412522</v>
      </c>
      <c r="D14" s="49">
        <v>0.06772699</v>
      </c>
      <c r="E14" s="49">
        <v>0.04520481</v>
      </c>
      <c r="F14" s="49">
        <v>0.0004095826</v>
      </c>
      <c r="G14" s="49">
        <v>0.06274879</v>
      </c>
    </row>
    <row r="15" spans="1:7" ht="12.75">
      <c r="A15" t="s">
        <v>23</v>
      </c>
      <c r="B15" s="49">
        <v>-0.3284752</v>
      </c>
      <c r="C15" s="49">
        <v>-0.1922144</v>
      </c>
      <c r="D15" s="49">
        <v>-0.04891097</v>
      </c>
      <c r="E15" s="49">
        <v>-0.210587</v>
      </c>
      <c r="F15" s="49">
        <v>-0.3248167</v>
      </c>
      <c r="G15" s="49">
        <v>-0.1995702</v>
      </c>
    </row>
    <row r="16" spans="1:7" ht="12.75">
      <c r="A16" t="s">
        <v>24</v>
      </c>
      <c r="B16" s="49">
        <v>-0.001913693</v>
      </c>
      <c r="C16" s="49">
        <v>-0.008061048</v>
      </c>
      <c r="D16" s="49">
        <v>0.03444494</v>
      </c>
      <c r="E16" s="49">
        <v>-0.01819308</v>
      </c>
      <c r="F16" s="49">
        <v>-0.05515854</v>
      </c>
      <c r="G16" s="49">
        <v>-0.005666513</v>
      </c>
    </row>
    <row r="17" spans="1:7" ht="12.75">
      <c r="A17" t="s">
        <v>25</v>
      </c>
      <c r="B17" s="49">
        <v>-0.02179401</v>
      </c>
      <c r="C17" s="49">
        <v>-0.009127114</v>
      </c>
      <c r="D17" s="49">
        <v>-0.01128</v>
      </c>
      <c r="E17" s="49">
        <v>-0.001583097</v>
      </c>
      <c r="F17" s="49">
        <v>-0.006751446</v>
      </c>
      <c r="G17" s="49">
        <v>-0.00934472</v>
      </c>
    </row>
    <row r="18" spans="1:7" ht="12.75">
      <c r="A18" t="s">
        <v>26</v>
      </c>
      <c r="B18" s="49">
        <v>0.008743847</v>
      </c>
      <c r="C18" s="49">
        <v>0.03388871</v>
      </c>
      <c r="D18" s="49">
        <v>0.009690224</v>
      </c>
      <c r="E18" s="49">
        <v>0.02290647</v>
      </c>
      <c r="F18" s="49">
        <v>-0.05103765</v>
      </c>
      <c r="G18" s="49">
        <v>0.01047242</v>
      </c>
    </row>
    <row r="19" spans="1:7" ht="12.75">
      <c r="A19" t="s">
        <v>27</v>
      </c>
      <c r="B19" s="49">
        <v>-0.2147102</v>
      </c>
      <c r="C19" s="49">
        <v>-0.1654141</v>
      </c>
      <c r="D19" s="49">
        <v>-0.1940505</v>
      </c>
      <c r="E19" s="49">
        <v>-0.1620441</v>
      </c>
      <c r="F19" s="49">
        <v>-0.1437398</v>
      </c>
      <c r="G19" s="49">
        <v>-0.1757427</v>
      </c>
    </row>
    <row r="20" spans="1:7" ht="12.75">
      <c r="A20" t="s">
        <v>28</v>
      </c>
      <c r="B20" s="49">
        <v>-0.006700481</v>
      </c>
      <c r="C20" s="49">
        <v>-0.01264619</v>
      </c>
      <c r="D20" s="49">
        <v>-0.004216593</v>
      </c>
      <c r="E20" s="49">
        <v>0.01038906</v>
      </c>
      <c r="F20" s="49">
        <v>-0.001220147</v>
      </c>
      <c r="G20" s="49">
        <v>-0.002689185</v>
      </c>
    </row>
    <row r="21" spans="1:7" ht="12.75">
      <c r="A21" t="s">
        <v>29</v>
      </c>
      <c r="B21" s="49">
        <v>-132.7126</v>
      </c>
      <c r="C21" s="49">
        <v>21.20998</v>
      </c>
      <c r="D21" s="49">
        <v>13.68209</v>
      </c>
      <c r="E21" s="49">
        <v>9.49606</v>
      </c>
      <c r="F21" s="49">
        <v>64.15301</v>
      </c>
      <c r="G21" s="49">
        <v>0.00375992</v>
      </c>
    </row>
    <row r="22" spans="1:7" ht="12.75">
      <c r="A22" t="s">
        <v>30</v>
      </c>
      <c r="B22" s="49">
        <v>114.5289</v>
      </c>
      <c r="C22" s="49">
        <v>66.68579</v>
      </c>
      <c r="D22" s="49">
        <v>19.63776</v>
      </c>
      <c r="E22" s="49">
        <v>-84.9237</v>
      </c>
      <c r="F22" s="49">
        <v>-125.4214</v>
      </c>
      <c r="G22" s="49">
        <v>0</v>
      </c>
    </row>
    <row r="23" spans="1:7" ht="12.75">
      <c r="A23" t="s">
        <v>31</v>
      </c>
      <c r="B23" s="49">
        <v>-1.434154</v>
      </c>
      <c r="C23" s="49">
        <v>1.469401</v>
      </c>
      <c r="D23" s="49">
        <v>-0.5396283</v>
      </c>
      <c r="E23" s="49">
        <v>4.17066</v>
      </c>
      <c r="F23" s="49">
        <v>7.705908</v>
      </c>
      <c r="G23" s="49">
        <v>2.046945</v>
      </c>
    </row>
    <row r="24" spans="1:7" ht="12.75">
      <c r="A24" t="s">
        <v>32</v>
      </c>
      <c r="B24" s="49">
        <v>-3.078956</v>
      </c>
      <c r="C24" s="49">
        <v>-1.635462</v>
      </c>
      <c r="D24" s="49">
        <v>-1.583702</v>
      </c>
      <c r="E24" s="49">
        <v>4.374294</v>
      </c>
      <c r="F24" s="49">
        <v>2.151513</v>
      </c>
      <c r="G24" s="49">
        <v>0.1193851</v>
      </c>
    </row>
    <row r="25" spans="1:7" ht="12.75">
      <c r="A25" t="s">
        <v>33</v>
      </c>
      <c r="B25" s="49">
        <v>-0.814823</v>
      </c>
      <c r="C25" s="49">
        <v>0.4161594</v>
      </c>
      <c r="D25" s="49">
        <v>-0.04676043</v>
      </c>
      <c r="E25" s="49">
        <v>0.9225228</v>
      </c>
      <c r="F25" s="49">
        <v>-0.2044398</v>
      </c>
      <c r="G25" s="49">
        <v>0.1657068</v>
      </c>
    </row>
    <row r="26" spans="1:7" ht="12.75">
      <c r="A26" t="s">
        <v>34</v>
      </c>
      <c r="B26" s="49">
        <v>1.438089</v>
      </c>
      <c r="C26" s="49">
        <v>0.5644616</v>
      </c>
      <c r="D26" s="49">
        <v>1.109116</v>
      </c>
      <c r="E26" s="49">
        <v>-0.3126629</v>
      </c>
      <c r="F26" s="49">
        <v>0.1277027</v>
      </c>
      <c r="G26" s="49">
        <v>0.5524524</v>
      </c>
    </row>
    <row r="27" spans="1:7" ht="12.75">
      <c r="A27" t="s">
        <v>35</v>
      </c>
      <c r="B27" s="49">
        <v>-0.01830161</v>
      </c>
      <c r="C27" s="49">
        <v>0.1900645</v>
      </c>
      <c r="D27" s="49">
        <v>-0.07225508</v>
      </c>
      <c r="E27" s="49">
        <v>-0.2813301</v>
      </c>
      <c r="F27" s="49">
        <v>0.2716749</v>
      </c>
      <c r="G27" s="49">
        <v>-0.005838642</v>
      </c>
    </row>
    <row r="28" spans="1:7" ht="12.75">
      <c r="A28" t="s">
        <v>36</v>
      </c>
      <c r="B28" s="49">
        <v>-0.1583013</v>
      </c>
      <c r="C28" s="49">
        <v>-0.2866048</v>
      </c>
      <c r="D28" s="49">
        <v>-0.02916165</v>
      </c>
      <c r="E28" s="49">
        <v>0.6265444</v>
      </c>
      <c r="F28" s="49">
        <v>0.2995951</v>
      </c>
      <c r="G28" s="49">
        <v>0.09185776</v>
      </c>
    </row>
    <row r="29" spans="1:7" ht="12.75">
      <c r="A29" t="s">
        <v>37</v>
      </c>
      <c r="B29" s="49">
        <v>0.03199978</v>
      </c>
      <c r="C29" s="49">
        <v>-0.05065069</v>
      </c>
      <c r="D29" s="49">
        <v>-0.09629909</v>
      </c>
      <c r="E29" s="49">
        <v>-0.04937695</v>
      </c>
      <c r="F29" s="49">
        <v>-0.009686265</v>
      </c>
      <c r="G29" s="49">
        <v>-0.04389643</v>
      </c>
    </row>
    <row r="30" spans="1:7" ht="12.75">
      <c r="A30" t="s">
        <v>38</v>
      </c>
      <c r="B30" s="49">
        <v>0.1604903</v>
      </c>
      <c r="C30" s="49">
        <v>0.2491066</v>
      </c>
      <c r="D30" s="49">
        <v>0.1333504</v>
      </c>
      <c r="E30" s="49">
        <v>-0.05008684</v>
      </c>
      <c r="F30" s="49">
        <v>0.1041241</v>
      </c>
      <c r="G30" s="49">
        <v>0.1170982</v>
      </c>
    </row>
    <row r="31" spans="1:7" ht="12.75">
      <c r="A31" t="s">
        <v>39</v>
      </c>
      <c r="B31" s="49">
        <v>0.01098253</v>
      </c>
      <c r="C31" s="49">
        <v>0.0002536958</v>
      </c>
      <c r="D31" s="49">
        <v>-0.03229117</v>
      </c>
      <c r="E31" s="49">
        <v>-0.09902365</v>
      </c>
      <c r="F31" s="49">
        <v>-0.01622036</v>
      </c>
      <c r="G31" s="49">
        <v>-0.03211507</v>
      </c>
    </row>
    <row r="32" spans="1:7" ht="12.75">
      <c r="A32" t="s">
        <v>40</v>
      </c>
      <c r="B32" s="49">
        <v>-0.001235266</v>
      </c>
      <c r="C32" s="49">
        <v>-0.03310802</v>
      </c>
      <c r="D32" s="49">
        <v>0.03544333</v>
      </c>
      <c r="E32" s="49">
        <v>0.06588759</v>
      </c>
      <c r="F32" s="49">
        <v>0.0248758</v>
      </c>
      <c r="G32" s="49">
        <v>0.01955741</v>
      </c>
    </row>
    <row r="33" spans="1:7" ht="12.75">
      <c r="A33" t="s">
        <v>41</v>
      </c>
      <c r="B33" s="49">
        <v>0.1253651</v>
      </c>
      <c r="C33" s="49">
        <v>0.04676929</v>
      </c>
      <c r="D33" s="49">
        <v>0.05961938</v>
      </c>
      <c r="E33" s="49">
        <v>0.03536366</v>
      </c>
      <c r="F33" s="49">
        <v>0.02210333</v>
      </c>
      <c r="G33" s="49">
        <v>0.05521142</v>
      </c>
    </row>
    <row r="34" spans="1:7" ht="12.75">
      <c r="A34" t="s">
        <v>42</v>
      </c>
      <c r="B34" s="49">
        <v>-0.002533355</v>
      </c>
      <c r="C34" s="49">
        <v>0.02005269</v>
      </c>
      <c r="D34" s="49">
        <v>0.009602938</v>
      </c>
      <c r="E34" s="49">
        <v>-0.0024998</v>
      </c>
      <c r="F34" s="49">
        <v>-0.03005996</v>
      </c>
      <c r="G34" s="49">
        <v>0.002184913</v>
      </c>
    </row>
    <row r="35" spans="1:7" ht="12.75">
      <c r="A35" t="s">
        <v>43</v>
      </c>
      <c r="B35" s="49">
        <v>-0.0006801845</v>
      </c>
      <c r="C35" s="49">
        <v>0.003526704</v>
      </c>
      <c r="D35" s="49">
        <v>-0.0003892577</v>
      </c>
      <c r="E35" s="49">
        <v>-0.003616317</v>
      </c>
      <c r="F35" s="49">
        <v>-0.0008279381</v>
      </c>
      <c r="G35" s="49">
        <v>-0.0003241099</v>
      </c>
    </row>
    <row r="36" spans="1:6" ht="12.75">
      <c r="A36" t="s">
        <v>44</v>
      </c>
      <c r="B36" s="49">
        <v>21.22498</v>
      </c>
      <c r="C36" s="49">
        <v>21.21887</v>
      </c>
      <c r="D36" s="49">
        <v>21.22498</v>
      </c>
      <c r="E36" s="49">
        <v>21.21887</v>
      </c>
      <c r="F36" s="49">
        <v>21.22192</v>
      </c>
    </row>
    <row r="37" spans="1:6" ht="12.75">
      <c r="A37" t="s">
        <v>45</v>
      </c>
      <c r="B37" s="49">
        <v>-0.4099528</v>
      </c>
      <c r="C37" s="49">
        <v>-0.3804525</v>
      </c>
      <c r="D37" s="49">
        <v>-0.3707886</v>
      </c>
      <c r="E37" s="49">
        <v>-0.3636678</v>
      </c>
      <c r="F37" s="49">
        <v>-0.3590902</v>
      </c>
    </row>
    <row r="38" spans="1:7" ht="12.75">
      <c r="A38" t="s">
        <v>55</v>
      </c>
      <c r="B38" s="49">
        <v>-3.049519E-05</v>
      </c>
      <c r="C38" s="49">
        <v>0.0001430346</v>
      </c>
      <c r="D38" s="49">
        <v>1.43643E-05</v>
      </c>
      <c r="E38" s="49">
        <v>2.454057E-05</v>
      </c>
      <c r="F38" s="49">
        <v>-0.0002913954</v>
      </c>
      <c r="G38" s="49">
        <v>0.000174324</v>
      </c>
    </row>
    <row r="39" spans="1:7" ht="12.75">
      <c r="A39" t="s">
        <v>56</v>
      </c>
      <c r="B39" s="49">
        <v>0.0002259606</v>
      </c>
      <c r="C39" s="49">
        <v>-3.70108E-05</v>
      </c>
      <c r="D39" s="49">
        <v>-2.328775E-05</v>
      </c>
      <c r="E39" s="49">
        <v>-1.593489E-05</v>
      </c>
      <c r="F39" s="49">
        <v>-0.0001127148</v>
      </c>
      <c r="G39" s="49">
        <v>0.0007297538</v>
      </c>
    </row>
    <row r="40" spans="2:7" ht="12.75">
      <c r="B40" t="s">
        <v>46</v>
      </c>
      <c r="C40">
        <v>-0.003753</v>
      </c>
      <c r="D40" t="s">
        <v>47</v>
      </c>
      <c r="E40">
        <v>3.116512</v>
      </c>
      <c r="F40" t="s">
        <v>48</v>
      </c>
      <c r="G40">
        <v>55.010463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-3.0495185210520594E-05</v>
      </c>
      <c r="C50">
        <f>-0.017/(C7*C7+C22*C22)*(C21*C22+C6*C7)</f>
        <v>0.00014303463053145008</v>
      </c>
      <c r="D50">
        <f>-0.017/(D7*D7+D22*D22)*(D21*D22+D6*D7)</f>
        <v>1.436429935333146E-05</v>
      </c>
      <c r="E50">
        <f>-0.017/(E7*E7+E22*E22)*(E21*E22+E6*E7)</f>
        <v>2.4540576018717833E-05</v>
      </c>
      <c r="F50">
        <f>-0.017/(F7*F7+F22*F22)*(F21*F22+F6*F7)</f>
        <v>-0.0002913953347206805</v>
      </c>
      <c r="G50">
        <f>(B50*B$4+C50*C$4+D50*D$4+E50*E$4+F50*F$4)/SUM(B$4:F$4)</f>
        <v>5.218820243830916E-07</v>
      </c>
    </row>
    <row r="51" spans="1:7" ht="12.75">
      <c r="A51" t="s">
        <v>59</v>
      </c>
      <c r="B51">
        <f>-0.017/(B7*B7+B22*B22)*(B21*B7-B6*B22)</f>
        <v>0.00022596067800174574</v>
      </c>
      <c r="C51">
        <f>-0.017/(C7*C7+C22*C22)*(C21*C7-C6*C22)</f>
        <v>-3.7010803733434794E-05</v>
      </c>
      <c r="D51">
        <f>-0.017/(D7*D7+D22*D22)*(D21*D7-D6*D22)</f>
        <v>-2.3287761266326885E-05</v>
      </c>
      <c r="E51">
        <f>-0.017/(E7*E7+E22*E22)*(E21*E7-E6*E22)</f>
        <v>-1.5934894348435923E-05</v>
      </c>
      <c r="F51">
        <f>-0.017/(F7*F7+F22*F22)*(F21*F7-F6*F22)</f>
        <v>-0.00011271483808341363</v>
      </c>
      <c r="G51">
        <f>(B51*B$4+C51*C$4+D51*D$4+E51*E$4+F51*F$4)/SUM(B$4:F$4)</f>
        <v>-6.39766876285385E-07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10000.032291963687</v>
      </c>
      <c r="C62">
        <f>C7+(2/0.017)*(C8*C50-C23*C51)</f>
        <v>10000.032068088218</v>
      </c>
      <c r="D62">
        <f>D7+(2/0.017)*(D8*D50-D23*D51)</f>
        <v>9999.998799208297</v>
      </c>
      <c r="E62">
        <f>E7+(2/0.017)*(E8*E50-E23*E51)</f>
        <v>10000.017218607087</v>
      </c>
      <c r="F62">
        <f>F7+(2/0.017)*(F8*F50-F23*F51)</f>
        <v>10000.136740818976</v>
      </c>
    </row>
    <row r="63" spans="1:6" ht="12.75">
      <c r="A63" t="s">
        <v>67</v>
      </c>
      <c r="B63">
        <f>B8+(3/0.017)*(B9*B50-B24*B51)</f>
        <v>1.7503365242624689</v>
      </c>
      <c r="C63">
        <f>C8+(3/0.017)*(C9*C50-C24*C51)</f>
        <v>1.5047156185565371</v>
      </c>
      <c r="D63">
        <f>D8+(3/0.017)*(D9*D50-D24*D51)</f>
        <v>0.15792060466349034</v>
      </c>
      <c r="E63">
        <f>E8+(3/0.017)*(E9*E50-E24*E51)</f>
        <v>3.2670450370550186</v>
      </c>
      <c r="F63">
        <f>F8+(3/0.017)*(F9*F50-F24*F51)</f>
        <v>-0.9015365973438054</v>
      </c>
    </row>
    <row r="64" spans="1:6" ht="12.75">
      <c r="A64" t="s">
        <v>68</v>
      </c>
      <c r="B64">
        <f>B9+(4/0.017)*(B10*B50-B25*B51)</f>
        <v>-0.276158437079606</v>
      </c>
      <c r="C64">
        <f>C9+(4/0.017)*(C10*C50-C25*C51)</f>
        <v>-0.3660074107756326</v>
      </c>
      <c r="D64">
        <f>D9+(4/0.017)*(D10*D50-D25*D51)</f>
        <v>0.05328813986472955</v>
      </c>
      <c r="E64">
        <f>E9+(4/0.017)*(E10*E50-E25*E51)</f>
        <v>-0.24397273740995445</v>
      </c>
      <c r="F64">
        <f>F9+(4/0.017)*(F10*F50-F25*F51)</f>
        <v>-1.1521800746055435</v>
      </c>
    </row>
    <row r="65" spans="1:6" ht="12.75">
      <c r="A65" t="s">
        <v>69</v>
      </c>
      <c r="B65">
        <f>B10+(5/0.017)*(B11*B50-B26*B51)</f>
        <v>0.16976778350715266</v>
      </c>
      <c r="C65">
        <f>C10+(5/0.017)*(C11*C50-C26*C51)</f>
        <v>0.9227067284201389</v>
      </c>
      <c r="D65">
        <f>D10+(5/0.017)*(D11*D50-D26*D51)</f>
        <v>0.407258011588071</v>
      </c>
      <c r="E65">
        <f>E10+(5/0.017)*(E11*E50-E26*E51)</f>
        <v>-0.7573837167822965</v>
      </c>
      <c r="F65">
        <f>F10+(5/0.017)*(F11*F50-F26*F51)</f>
        <v>-2.506461566517177</v>
      </c>
    </row>
    <row r="66" spans="1:6" ht="12.75">
      <c r="A66" t="s">
        <v>70</v>
      </c>
      <c r="B66">
        <f>B11+(6/0.017)*(B12*B50-B27*B51)</f>
        <v>3.346915452457644</v>
      </c>
      <c r="C66">
        <f>C11+(6/0.017)*(C12*C50-C27*C51)</f>
        <v>1.0383163058124503</v>
      </c>
      <c r="D66">
        <f>D11+(6/0.017)*(D12*D50-D27*D51)</f>
        <v>2.4866914545855234</v>
      </c>
      <c r="E66">
        <f>E11+(6/0.017)*(E12*E50-E27*E51)</f>
        <v>-0.03826892535824142</v>
      </c>
      <c r="F66">
        <f>F11+(6/0.017)*(F12*F50-F27*F51)</f>
        <v>13.767676638871079</v>
      </c>
    </row>
    <row r="67" spans="1:6" ht="12.75">
      <c r="A67" t="s">
        <v>71</v>
      </c>
      <c r="B67">
        <f>B12+(7/0.017)*(B13*B50-B28*B51)</f>
        <v>0.0006087084361912527</v>
      </c>
      <c r="C67">
        <f>C12+(7/0.017)*(C13*C50-C28*C51)</f>
        <v>0.5691502518873265</v>
      </c>
      <c r="D67">
        <f>D12+(7/0.017)*(D13*D50-D28*D51)</f>
        <v>0.4051191765287834</v>
      </c>
      <c r="E67">
        <f>E12+(7/0.017)*(E13*E50-E28*E51)</f>
        <v>0.011191535034171606</v>
      </c>
      <c r="F67">
        <f>F12+(7/0.017)*(F13*F50-F28*F51)</f>
        <v>-0.09352903117647404</v>
      </c>
    </row>
    <row r="68" spans="1:6" ht="12.75">
      <c r="A68" t="s">
        <v>72</v>
      </c>
      <c r="B68">
        <f>B13+(8/0.017)*(B14*B50-B29*B51)</f>
        <v>-0.06947917989066743</v>
      </c>
      <c r="C68">
        <f>C13+(8/0.017)*(C14*C50-C29*C51)</f>
        <v>0.011733307702212445</v>
      </c>
      <c r="D68">
        <f>D13+(8/0.017)*(D14*D50-D29*D51)</f>
        <v>0.09736327554850614</v>
      </c>
      <c r="E68">
        <f>E13+(8/0.017)*(E14*E50-E29*E51)</f>
        <v>-0.01333897854366179</v>
      </c>
      <c r="F68">
        <f>F13+(8/0.017)*(F14*F50-F29*F51)</f>
        <v>-0.3028274464705557</v>
      </c>
    </row>
    <row r="69" spans="1:6" ht="12.75">
      <c r="A69" t="s">
        <v>73</v>
      </c>
      <c r="B69">
        <f>B14+(9/0.017)*(B15*B50-B30*B51)</f>
        <v>-0.0032780702621627647</v>
      </c>
      <c r="C69">
        <f>C14+(9/0.017)*(C15*C50-C30*C51)</f>
        <v>0.1315778987147241</v>
      </c>
      <c r="D69">
        <f>D14+(9/0.017)*(D15*D50-D30*D51)</f>
        <v>0.06899909259923803</v>
      </c>
      <c r="E69">
        <f>E14+(9/0.017)*(E15*E50-E30*E51)</f>
        <v>0.04204631040757019</v>
      </c>
      <c r="F69">
        <f>F14+(9/0.017)*(F15*F50-F30*F51)</f>
        <v>0.05673179547194307</v>
      </c>
    </row>
    <row r="70" spans="1:6" ht="12.75">
      <c r="A70" t="s">
        <v>74</v>
      </c>
      <c r="B70">
        <f>B15+(10/0.017)*(B16*B50-B31*B51)</f>
        <v>-0.3299006479426491</v>
      </c>
      <c r="C70">
        <f>C15+(10/0.017)*(C16*C50-C31*C51)</f>
        <v>-0.19288711737465558</v>
      </c>
      <c r="D70">
        <f>D15+(10/0.017)*(D16*D50-D31*D51)</f>
        <v>-0.04906227095800167</v>
      </c>
      <c r="E70">
        <f>E15+(10/0.017)*(E16*E50-E31*E51)</f>
        <v>-0.21177782356676536</v>
      </c>
      <c r="F70">
        <f>F15+(10/0.017)*(F16*F50-F31*F51)</f>
        <v>-0.31643748472061806</v>
      </c>
    </row>
    <row r="71" spans="1:6" ht="12.75">
      <c r="A71" t="s">
        <v>75</v>
      </c>
      <c r="B71">
        <f>B16+(11/0.017)*(B17*B50-B32*B51)</f>
        <v>-0.0013030416436866548</v>
      </c>
      <c r="C71">
        <f>C16+(11/0.017)*(C17*C50-C32*C51)</f>
        <v>-0.009698655405843627</v>
      </c>
      <c r="D71">
        <f>D16+(11/0.017)*(D17*D50-D32*D51)</f>
        <v>0.034874177154058744</v>
      </c>
      <c r="E71">
        <f>E16+(11/0.017)*(E17*E50-E32*E51)</f>
        <v>-0.017538863623191462</v>
      </c>
      <c r="F71">
        <f>F16+(11/0.017)*(F17*F50-F32*F51)</f>
        <v>-0.05207128541186154</v>
      </c>
    </row>
    <row r="72" spans="1:6" ht="12.75">
      <c r="A72" t="s">
        <v>76</v>
      </c>
      <c r="B72">
        <f>B17+(12/0.017)*(B18*B50-B33*B51)</f>
        <v>-0.041978171101746425</v>
      </c>
      <c r="C72">
        <f>C17+(12/0.017)*(C18*C50-C33*C51)</f>
        <v>-0.004483658851543846</v>
      </c>
      <c r="D72">
        <f>D17+(12/0.017)*(D18*D50-D33*D51)</f>
        <v>-0.010201697529442404</v>
      </c>
      <c r="E72">
        <f>E17+(12/0.017)*(E18*E50-E33*E51)</f>
        <v>-0.0007885175970144783</v>
      </c>
      <c r="F72">
        <f>F17+(12/0.017)*(F18*F50-F33*F51)</f>
        <v>0.005505146729760844</v>
      </c>
    </row>
    <row r="73" spans="1:6" ht="12.75">
      <c r="A73" t="s">
        <v>77</v>
      </c>
      <c r="B73">
        <f>B18+(13/0.017)*(B19*B50-B34*B51)</f>
        <v>0.014188603298652437</v>
      </c>
      <c r="C73">
        <f>C18+(13/0.017)*(C19*C50-C34*C51)</f>
        <v>0.01636334996731918</v>
      </c>
      <c r="D73">
        <f>D18+(13/0.017)*(D19*D50-D34*D51)</f>
        <v>0.007729695113362588</v>
      </c>
      <c r="E73">
        <f>E18+(13/0.017)*(E19*E50-E34*E51)</f>
        <v>0.019835036773926465</v>
      </c>
      <c r="F73">
        <f>F18+(13/0.017)*(F19*F50-F34*F51)</f>
        <v>-0.021598841357448995</v>
      </c>
    </row>
    <row r="74" spans="1:6" ht="12.75">
      <c r="A74" t="s">
        <v>78</v>
      </c>
      <c r="B74">
        <f>B19+(14/0.017)*(B20*B50-B35*B51)</f>
        <v>-0.21441535393892164</v>
      </c>
      <c r="C74">
        <f>C19+(14/0.017)*(C20*C50-C35*C51)</f>
        <v>-0.16679624338270285</v>
      </c>
      <c r="D74">
        <f>D19+(14/0.017)*(D20*D50-D35*D51)</f>
        <v>-0.19410784510722856</v>
      </c>
      <c r="E74">
        <f>E19+(14/0.017)*(E20*E50-E35*E51)</f>
        <v>-0.16188159468099142</v>
      </c>
      <c r="F74">
        <f>F19+(14/0.017)*(F20*F50-F35*F51)</f>
        <v>-0.1435238506303386</v>
      </c>
    </row>
    <row r="75" spans="1:6" ht="12.75">
      <c r="A75" t="s">
        <v>79</v>
      </c>
      <c r="B75" s="49">
        <f>B20</f>
        <v>-0.006700481</v>
      </c>
      <c r="C75" s="49">
        <f>C20</f>
        <v>-0.01264619</v>
      </c>
      <c r="D75" s="49">
        <f>D20</f>
        <v>-0.004216593</v>
      </c>
      <c r="E75" s="49">
        <f>E20</f>
        <v>0.01038906</v>
      </c>
      <c r="F75" s="49">
        <f>F20</f>
        <v>-0.001220147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114.5772663369438</v>
      </c>
      <c r="C82">
        <f>C22+(2/0.017)*(C8*C51+C23*C50)</f>
        <v>66.70387427745486</v>
      </c>
      <c r="D82">
        <f>D22+(2/0.017)*(D8*D51+D23*D50)</f>
        <v>19.636397943242542</v>
      </c>
      <c r="E82">
        <f>E22+(2/0.017)*(E8*E51+E23*E50)</f>
        <v>-84.91776239793373</v>
      </c>
      <c r="F82">
        <f>F22+(2/0.017)*(F8*F51+F23*F50)</f>
        <v>-125.67220576135105</v>
      </c>
    </row>
    <row r="83" spans="1:6" ht="12.75">
      <c r="A83" t="s">
        <v>82</v>
      </c>
      <c r="B83">
        <f>B23+(3/0.017)*(B9*B51+B24*B50)</f>
        <v>-1.4302394933857063</v>
      </c>
      <c r="C83">
        <f>C23+(3/0.017)*(C9*C51+C24*C50)</f>
        <v>1.4307259828254137</v>
      </c>
      <c r="D83">
        <f>D23+(3/0.017)*(D9*D51+D24*D50)</f>
        <v>-0.543857429557926</v>
      </c>
      <c r="E83">
        <f>E23+(3/0.017)*(E9*E51+E24*E50)</f>
        <v>4.19028722860856</v>
      </c>
      <c r="F83">
        <f>F23+(3/0.017)*(F9*F51+F24*F50)</f>
        <v>7.619899219988337</v>
      </c>
    </row>
    <row r="84" spans="1:6" ht="12.75">
      <c r="A84" t="s">
        <v>83</v>
      </c>
      <c r="B84">
        <f>B24+(4/0.017)*(B10*B51+B25*B50)</f>
        <v>-3.057406628590094</v>
      </c>
      <c r="C84">
        <f>C24+(4/0.017)*(C10*C51+C25*C50)</f>
        <v>-1.629069003397485</v>
      </c>
      <c r="D84">
        <f>D24+(4/0.017)*(D10*D51+D25*D50)</f>
        <v>-1.5859924436654136</v>
      </c>
      <c r="E84">
        <f>E24+(4/0.017)*(E10*E51+E25*E50)</f>
        <v>4.382454116050581</v>
      </c>
      <c r="F84">
        <f>F24+(4/0.017)*(F10*F51+F25*F50)</f>
        <v>2.200881110439243</v>
      </c>
    </row>
    <row r="85" spans="1:6" ht="12.75">
      <c r="A85" t="s">
        <v>84</v>
      </c>
      <c r="B85">
        <f>B25+(5/0.017)*(B11*B51+B26*B50)</f>
        <v>-0.6053964306142241</v>
      </c>
      <c r="C85">
        <f>C25+(5/0.017)*(C11*C51+C26*C50)</f>
        <v>0.42894520830412736</v>
      </c>
      <c r="D85">
        <f>D25+(5/0.017)*(D11*D51+D26*D50)</f>
        <v>-0.05909685310400817</v>
      </c>
      <c r="E85">
        <f>E25+(5/0.017)*(E11*E51+E26*E50)</f>
        <v>0.9204382903273693</v>
      </c>
      <c r="F85">
        <f>F25+(5/0.017)*(F11*F51+F26*F50)</f>
        <v>-0.6709543353790977</v>
      </c>
    </row>
    <row r="86" spans="1:6" ht="12.75">
      <c r="A86" t="s">
        <v>85</v>
      </c>
      <c r="B86">
        <f>B26+(6/0.017)*(B12*B51+B27*B50)</f>
        <v>1.4370938761434089</v>
      </c>
      <c r="C86">
        <f>C26+(6/0.017)*(C12*C51+C27*C50)</f>
        <v>0.5665673234268715</v>
      </c>
      <c r="D86">
        <f>D26+(6/0.017)*(D12*D51+D27*D50)</f>
        <v>1.1054223890086718</v>
      </c>
      <c r="E86">
        <f>E26+(6/0.017)*(E12*E51+E27*E50)</f>
        <v>-0.3151401948859255</v>
      </c>
      <c r="F86">
        <f>F26+(6/0.017)*(F12*F51+F27*F50)</f>
        <v>0.10547883815557012</v>
      </c>
    </row>
    <row r="87" spans="1:6" ht="12.75">
      <c r="A87" t="s">
        <v>86</v>
      </c>
      <c r="B87">
        <f>B27+(7/0.017)*(B13*B51+B28*B50)</f>
        <v>-0.022447600326021368</v>
      </c>
      <c r="C87">
        <f>C27+(7/0.017)*(C13*C51+C28*C50)</f>
        <v>0.1731370869904078</v>
      </c>
      <c r="D87">
        <f>D27+(7/0.017)*(D13*D51+D28*D50)</f>
        <v>-0.07336691651521578</v>
      </c>
      <c r="E87">
        <f>E27+(7/0.017)*(E13*E51+E28*E50)</f>
        <v>-0.27491038587128974</v>
      </c>
      <c r="F87">
        <f>F27+(7/0.017)*(F13*F51+F28*F50)</f>
        <v>0.24975596088751478</v>
      </c>
    </row>
    <row r="88" spans="1:6" ht="12.75">
      <c r="A88" t="s">
        <v>87</v>
      </c>
      <c r="B88">
        <f>B28+(8/0.017)*(B14*B51+B29*B50)</f>
        <v>-0.15763149024346823</v>
      </c>
      <c r="C88">
        <f>C28+(8/0.017)*(C14*C51+C29*C50)</f>
        <v>-0.2924742871442018</v>
      </c>
      <c r="D88">
        <f>D28+(8/0.017)*(D14*D51+D29*D50)</f>
        <v>-0.03055481655558603</v>
      </c>
      <c r="E88">
        <f>E28+(8/0.017)*(E14*E51+E29*E50)</f>
        <v>0.6256351893334406</v>
      </c>
      <c r="F88">
        <f>F28+(8/0.017)*(F14*F51+F29*F50)</f>
        <v>0.3009016253625541</v>
      </c>
    </row>
    <row r="89" spans="1:6" ht="12.75">
      <c r="A89" t="s">
        <v>88</v>
      </c>
      <c r="B89">
        <f>B29+(9/0.017)*(B15*B51+B30*B50)</f>
        <v>-0.009885510758574086</v>
      </c>
      <c r="C89">
        <f>C29+(9/0.017)*(C15*C51+C30*C50)</f>
        <v>-0.028021047685660536</v>
      </c>
      <c r="D89">
        <f>D29+(9/0.017)*(D15*D51+D30*D50)</f>
        <v>-0.09468199538150832</v>
      </c>
      <c r="E89">
        <f>E29+(9/0.017)*(E15*E51+E30*E50)</f>
        <v>-0.048251144398566446</v>
      </c>
      <c r="F89">
        <f>F29+(9/0.017)*(F15*F51+F30*F50)</f>
        <v>-0.006366649530723988</v>
      </c>
    </row>
    <row r="90" spans="1:6" ht="12.75">
      <c r="A90" t="s">
        <v>89</v>
      </c>
      <c r="B90">
        <f>B30+(10/0.017)*(B16*B51+B31*B50)</f>
        <v>0.1600389272622369</v>
      </c>
      <c r="C90">
        <f>C30+(10/0.017)*(C16*C51+C31*C50)</f>
        <v>0.24930344302966717</v>
      </c>
      <c r="D90">
        <f>D30+(10/0.017)*(D16*D51+D31*D50)</f>
        <v>0.13260570260476337</v>
      </c>
      <c r="E90">
        <f>E30+(10/0.017)*(E16*E51+E31*E50)</f>
        <v>-0.051345776825178394</v>
      </c>
      <c r="F90">
        <f>F30+(10/0.017)*(F16*F51+F31*F50)</f>
        <v>0.11056158419794554</v>
      </c>
    </row>
    <row r="91" spans="1:6" ht="12.75">
      <c r="A91" t="s">
        <v>90</v>
      </c>
      <c r="B91">
        <f>B31+(11/0.017)*(B17*B51+B32*B50)</f>
        <v>0.007820405546132458</v>
      </c>
      <c r="C91">
        <f>C31+(11/0.017)*(C17*C51+C32*C50)</f>
        <v>-0.0025919340480960546</v>
      </c>
      <c r="D91">
        <f>D31+(11/0.017)*(D17*D51+D32*D50)</f>
        <v>-0.031791767056346246</v>
      </c>
      <c r="E91">
        <f>E31+(11/0.017)*(E17*E51+E32*E50)</f>
        <v>-0.09796108500942602</v>
      </c>
      <c r="F91">
        <f>F31+(11/0.017)*(F17*F51+F32*F50)</f>
        <v>-0.02041828606894022</v>
      </c>
    </row>
    <row r="92" spans="1:6" ht="12.75">
      <c r="A92" t="s">
        <v>91</v>
      </c>
      <c r="B92">
        <f>B32+(12/0.017)*(B18*B51+B33*B50)</f>
        <v>-0.00253921871550958</v>
      </c>
      <c r="C92">
        <f>C32+(12/0.017)*(C18*C51+C33*C50)</f>
        <v>-0.029271281373567798</v>
      </c>
      <c r="D92">
        <f>D32+(12/0.017)*(D18*D51+D33*D50)</f>
        <v>0.03588854905772997</v>
      </c>
      <c r="E92">
        <f>E32+(12/0.017)*(E18*E51+E33*E50)</f>
        <v>0.06624253052271845</v>
      </c>
      <c r="F92">
        <f>F32+(12/0.017)*(F18*F51+F33*F50)</f>
        <v>0.02439007756149384</v>
      </c>
    </row>
    <row r="93" spans="1:6" ht="12.75">
      <c r="A93" t="s">
        <v>92</v>
      </c>
      <c r="B93">
        <f>B33+(13/0.017)*(B19*B51+B34*B50)</f>
        <v>0.0883236591725001</v>
      </c>
      <c r="C93">
        <f>C33+(13/0.017)*(C19*C51+C34*C50)</f>
        <v>0.053644254272765174</v>
      </c>
      <c r="D93">
        <f>D33+(13/0.017)*(D19*D51+D34*D50)</f>
        <v>0.06318057032460547</v>
      </c>
      <c r="E93">
        <f>E33+(13/0.017)*(E19*E51+E34*E50)</f>
        <v>0.03729133753280149</v>
      </c>
      <c r="F93">
        <f>F33+(13/0.017)*(F19*F51+F34*F50)</f>
        <v>0.04119110794455429</v>
      </c>
    </row>
    <row r="94" spans="1:6" ht="12.75">
      <c r="A94" t="s">
        <v>93</v>
      </c>
      <c r="B94">
        <f>B34+(14/0.017)*(B20*B51+B35*B50)</f>
        <v>-0.003763133840205992</v>
      </c>
      <c r="C94">
        <f>C34+(14/0.017)*(C20*C51+C35*C50)</f>
        <v>0.02085356120210548</v>
      </c>
      <c r="D94">
        <f>D34+(14/0.017)*(D20*D51+D35*D50)</f>
        <v>0.009679199785775309</v>
      </c>
      <c r="E94">
        <f>E34+(14/0.017)*(E20*E51+E35*E50)</f>
        <v>-0.002709219474127165</v>
      </c>
      <c r="F94">
        <f>F34+(14/0.017)*(F20*F51+F35*F50)</f>
        <v>-0.029748018611853732</v>
      </c>
    </row>
    <row r="95" spans="1:6" ht="12.75">
      <c r="A95" t="s">
        <v>94</v>
      </c>
      <c r="B95" s="49">
        <f>B35</f>
        <v>-0.0006801845</v>
      </c>
      <c r="C95" s="49">
        <f>C35</f>
        <v>0.003526704</v>
      </c>
      <c r="D95" s="49">
        <f>D35</f>
        <v>-0.0003892577</v>
      </c>
      <c r="E95" s="49">
        <f>E35</f>
        <v>-0.003616317</v>
      </c>
      <c r="F95" s="49">
        <f>F35</f>
        <v>-0.0008279381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1.7503308721003725</v>
      </c>
      <c r="C103">
        <f>C63*10000/C62</f>
        <v>1.5047107932366912</v>
      </c>
      <c r="D103">
        <f>D63*10000/D62</f>
        <v>0.1579206236264678</v>
      </c>
      <c r="E103">
        <f>E63*10000/E62</f>
        <v>3.2670394116682218</v>
      </c>
      <c r="F103">
        <f>F63*10000/F62</f>
        <v>-0.9015242698271071</v>
      </c>
      <c r="G103">
        <f>AVERAGE(C103:E103)</f>
        <v>1.6432236095104604</v>
      </c>
      <c r="H103">
        <f>STDEV(C103:E103)</f>
        <v>1.5591806373036525</v>
      </c>
      <c r="I103">
        <f>(B103*B4+C103*C4+D103*D4+E103*E4+F103*F4)/SUM(B4:F4)</f>
        <v>1.3199334064344772</v>
      </c>
      <c r="K103">
        <f>(LN(H103)+LN(H123))/2-LN(K114*K115^3)</f>
        <v>-3.2233634253520402</v>
      </c>
    </row>
    <row r="104" spans="1:11" ht="12.75">
      <c r="A104" t="s">
        <v>68</v>
      </c>
      <c r="B104">
        <f>B64*10000/B62</f>
        <v>-0.2761575453126635</v>
      </c>
      <c r="C104">
        <f>C64*10000/C62</f>
        <v>-0.36600623706360275</v>
      </c>
      <c r="D104">
        <f>D64*10000/D62</f>
        <v>0.053288146263525946</v>
      </c>
      <c r="E104">
        <f>E64*10000/E62</f>
        <v>-0.24397231732360727</v>
      </c>
      <c r="F104">
        <f>F64*10000/F62</f>
        <v>-1.1521643198162748</v>
      </c>
      <c r="G104">
        <f>AVERAGE(C104:E104)</f>
        <v>-0.18556346937456136</v>
      </c>
      <c r="H104">
        <f>STDEV(C104:E104)</f>
        <v>0.21566325628504812</v>
      </c>
      <c r="I104">
        <f>(B104*B4+C104*C4+D104*D4+E104*E4+F104*F4)/SUM(B4:F4)</f>
        <v>-0.3275657586955634</v>
      </c>
      <c r="K104">
        <f>(LN(H104)+LN(H124))/2-LN(K114*K115^4)</f>
        <v>-3.4338560020620794</v>
      </c>
    </row>
    <row r="105" spans="1:11" ht="12.75">
      <c r="A105" t="s">
        <v>69</v>
      </c>
      <c r="B105">
        <f>B65*10000/B62</f>
        <v>0.1697672352954129</v>
      </c>
      <c r="C105">
        <f>C65*10000/C62</f>
        <v>0.922703769485551</v>
      </c>
      <c r="D105">
        <f>D65*10000/D62</f>
        <v>0.40725806049128105</v>
      </c>
      <c r="E105">
        <f>E65*10000/E62</f>
        <v>-0.7573824126752787</v>
      </c>
      <c r="F105">
        <f>F65*10000/F62</f>
        <v>-2.506427293425096</v>
      </c>
      <c r="G105">
        <f>AVERAGE(C105:E105)</f>
        <v>0.19085980576718445</v>
      </c>
      <c r="H105">
        <f>STDEV(C105:E105)</f>
        <v>0.8606936437302558</v>
      </c>
      <c r="I105">
        <f>(B105*B4+C105*C4+D105*D4+E105*E4+F105*F4)/SUM(B4:F4)</f>
        <v>-0.17187900790613844</v>
      </c>
      <c r="K105">
        <f>(LN(H105)+LN(H125))/2-LN(K114*K115^5)</f>
        <v>-3.127845075282966</v>
      </c>
    </row>
    <row r="106" spans="1:11" ht="12.75">
      <c r="A106" t="s">
        <v>70</v>
      </c>
      <c r="B106">
        <f>B66*10000/B62</f>
        <v>3.3469046446453183</v>
      </c>
      <c r="C106">
        <f>C66*10000/C62</f>
        <v>1.0383129761412386</v>
      </c>
      <c r="D106">
        <f>D66*10000/D62</f>
        <v>2.486691753185406</v>
      </c>
      <c r="E106">
        <f>E66*10000/E62</f>
        <v>-0.03826885946459594</v>
      </c>
      <c r="F106">
        <f>F66*10000/F62</f>
        <v>13.767488381107432</v>
      </c>
      <c r="G106">
        <f>AVERAGE(C106:E106)</f>
        <v>1.162245289954016</v>
      </c>
      <c r="H106">
        <f>STDEV(C106:E106)</f>
        <v>1.2670343080057898</v>
      </c>
      <c r="I106">
        <f>(B106*B4+C106*C4+D106*D4+E106*E4+F106*F4)/SUM(B4:F4)</f>
        <v>3.1585520122422968</v>
      </c>
      <c r="K106">
        <f>(LN(H106)+LN(H126))/2-LN(K114*K115^6)</f>
        <v>-2.152512186158013</v>
      </c>
    </row>
    <row r="107" spans="1:11" ht="12.75">
      <c r="A107" t="s">
        <v>71</v>
      </c>
      <c r="B107">
        <f>B67*10000/B62</f>
        <v>0.0006087064705585284</v>
      </c>
      <c r="C107">
        <f>C67*10000/C62</f>
        <v>0.5691484267371307</v>
      </c>
      <c r="D107">
        <f>D67*10000/D62</f>
        <v>0.4051192251751638</v>
      </c>
      <c r="E107">
        <f>E67*10000/E62</f>
        <v>0.01119151576394034</v>
      </c>
      <c r="F107">
        <f>F67*10000/F62</f>
        <v>-0.09352775227032979</v>
      </c>
      <c r="G107">
        <f>AVERAGE(C107:E107)</f>
        <v>0.3284863892254117</v>
      </c>
      <c r="H107">
        <f>STDEV(C107:E107)</f>
        <v>0.2867637046157731</v>
      </c>
      <c r="I107">
        <f>(B107*B4+C107*C4+D107*D4+E107*E4+F107*F4)/SUM(B4:F4)</f>
        <v>0.2246952152219698</v>
      </c>
      <c r="K107">
        <f>(LN(H107)+LN(H127))/2-LN(K114*K115^7)</f>
        <v>-2.8850124695051353</v>
      </c>
    </row>
    <row r="108" spans="1:9" ht="12.75">
      <c r="A108" t="s">
        <v>72</v>
      </c>
      <c r="B108">
        <f>B68*10000/B62</f>
        <v>-0.06947895552947653</v>
      </c>
      <c r="C108">
        <f>C68*10000/C62</f>
        <v>0.011733270075858457</v>
      </c>
      <c r="D108">
        <f>D68*10000/D62</f>
        <v>0.0973632872398089</v>
      </c>
      <c r="E108">
        <f>E68*10000/E62</f>
        <v>-0.01333895557583829</v>
      </c>
      <c r="F108">
        <f>F68*10000/F62</f>
        <v>-0.30282330563987386</v>
      </c>
      <c r="G108">
        <f>AVERAGE(C108:E108)</f>
        <v>0.031919200579943026</v>
      </c>
      <c r="H108">
        <f>STDEV(C108:E108)</f>
        <v>0.05804610653472313</v>
      </c>
      <c r="I108">
        <f>(B108*B4+C108*C4+D108*D4+E108*E4+F108*F4)/SUM(B4:F4)</f>
        <v>-0.027400508951877803</v>
      </c>
    </row>
    <row r="109" spans="1:9" ht="12.75">
      <c r="A109" t="s">
        <v>73</v>
      </c>
      <c r="B109">
        <f>B69*10000/B62</f>
        <v>-0.0032780596766643602</v>
      </c>
      <c r="C109">
        <f>C69*10000/C62</f>
        <v>0.13157747677091086</v>
      </c>
      <c r="D109">
        <f>D69*10000/D62</f>
        <v>0.06899910088459282</v>
      </c>
      <c r="E109">
        <f>E69*10000/E62</f>
        <v>0.04204623800980501</v>
      </c>
      <c r="F109">
        <f>F69*10000/F62</f>
        <v>0.05673101972733318</v>
      </c>
      <c r="G109">
        <f>AVERAGE(C109:E109)</f>
        <v>0.08087427188843622</v>
      </c>
      <c r="H109">
        <f>STDEV(C109:E109)</f>
        <v>0.04593174766218272</v>
      </c>
      <c r="I109">
        <f>(B109*B4+C109*C4+D109*D4+E109*E4+F109*F4)/SUM(B4:F4)</f>
        <v>0.06546439537537314</v>
      </c>
    </row>
    <row r="110" spans="1:11" ht="12.75">
      <c r="A110" t="s">
        <v>74</v>
      </c>
      <c r="B110">
        <f>B70*10000/B62</f>
        <v>-0.32989958263211483</v>
      </c>
      <c r="C110">
        <f>C70*10000/C62</f>
        <v>-0.19288649882452955</v>
      </c>
      <c r="D110">
        <f>D70*10000/D62</f>
        <v>-0.04906227684935917</v>
      </c>
      <c r="E110">
        <f>E70*10000/E62</f>
        <v>-0.21177745891547986</v>
      </c>
      <c r="F110">
        <f>F70*10000/F62</f>
        <v>-0.31643315778770337</v>
      </c>
      <c r="G110">
        <f>AVERAGE(C110:E110)</f>
        <v>-0.1512420781964562</v>
      </c>
      <c r="H110">
        <f>STDEV(C110:E110)</f>
        <v>0.08899298256485526</v>
      </c>
      <c r="I110">
        <f>(B110*B4+C110*C4+D110*D4+E110*E4+F110*F4)/SUM(B4:F4)</f>
        <v>-0.19915802275980093</v>
      </c>
      <c r="K110">
        <f>EXP(AVERAGE(K103:K107))</f>
        <v>0.05158533606487328</v>
      </c>
    </row>
    <row r="111" spans="1:9" ht="12.75">
      <c r="A111" t="s">
        <v>75</v>
      </c>
      <c r="B111">
        <f>B71*10000/B62</f>
        <v>-0.0013030374359228982</v>
      </c>
      <c r="C111">
        <f>C71*10000/C62</f>
        <v>-0.009698624304209648</v>
      </c>
      <c r="D111">
        <f>D71*10000/D62</f>
        <v>0.0348741813417215</v>
      </c>
      <c r="E111">
        <f>E71*10000/E62</f>
        <v>-0.017538833423763316</v>
      </c>
      <c r="F111">
        <f>F71*10000/F62</f>
        <v>-0.052070573394576485</v>
      </c>
      <c r="G111">
        <f>AVERAGE(C111:E111)</f>
        <v>0.00254557453791618</v>
      </c>
      <c r="H111">
        <f>STDEV(C111:E111)</f>
        <v>0.028270502881375652</v>
      </c>
      <c r="I111">
        <f>(B111*B4+C111*C4+D111*D4+E111*E4+F111*F4)/SUM(B4:F4)</f>
        <v>-0.005298614218260373</v>
      </c>
    </row>
    <row r="112" spans="1:9" ht="12.75">
      <c r="A112" t="s">
        <v>76</v>
      </c>
      <c r="B112">
        <f>B72*10000/B62</f>
        <v>-0.04197803554642647</v>
      </c>
      <c r="C112">
        <f>C72*10000/C62</f>
        <v>-0.0044836444733531945</v>
      </c>
      <c r="D112">
        <f>D72*10000/D62</f>
        <v>-0.010201698754453927</v>
      </c>
      <c r="E112">
        <f>E72*10000/E62</f>
        <v>-0.0007885162392993477</v>
      </c>
      <c r="F112">
        <f>F72*10000/F62</f>
        <v>0.0055050714529629435</v>
      </c>
      <c r="G112">
        <f>AVERAGE(C112:E112)</f>
        <v>-0.005157953155702156</v>
      </c>
      <c r="H112">
        <f>STDEV(C112:E112)</f>
        <v>0.004742680720354405</v>
      </c>
      <c r="I112">
        <f>(B112*B4+C112*C4+D112*D4+E112*E4+F112*F4)/SUM(B4:F4)</f>
        <v>-0.009068276396979403</v>
      </c>
    </row>
    <row r="113" spans="1:9" ht="12.75">
      <c r="A113" t="s">
        <v>77</v>
      </c>
      <c r="B113">
        <f>B73*10000/B62</f>
        <v>0.014188557481014143</v>
      </c>
      <c r="C113">
        <f>C73*10000/C62</f>
        <v>0.016363297493352424</v>
      </c>
      <c r="D113">
        <f>D73*10000/D62</f>
        <v>0.007729696041538075</v>
      </c>
      <c r="E113">
        <f>E73*10000/E62</f>
        <v>0.019835002620814796</v>
      </c>
      <c r="F113">
        <f>F73*10000/F62</f>
        <v>-0.021598546017161886</v>
      </c>
      <c r="G113">
        <f>AVERAGE(C113:E113)</f>
        <v>0.014642665385235098</v>
      </c>
      <c r="H113">
        <f>STDEV(C113:E113)</f>
        <v>0.0062333813442772236</v>
      </c>
      <c r="I113">
        <f>(B113*B4+C113*C4+D113*D4+E113*E4+F113*F4)/SUM(B4:F4)</f>
        <v>0.009747679320731674</v>
      </c>
    </row>
    <row r="114" spans="1:11" ht="12.75">
      <c r="A114" t="s">
        <v>78</v>
      </c>
      <c r="B114">
        <f>B74*10000/B62</f>
        <v>-0.21441466155187514</v>
      </c>
      <c r="C114">
        <f>C74*10000/C62</f>
        <v>-0.1667957085007534</v>
      </c>
      <c r="D114">
        <f>D74*10000/D62</f>
        <v>-0.19410786841554034</v>
      </c>
      <c r="E114">
        <f>E74*10000/E62</f>
        <v>-0.16188131594391403</v>
      </c>
      <c r="F114">
        <f>F74*10000/F62</f>
        <v>-0.1435218881002866</v>
      </c>
      <c r="G114">
        <f>AVERAGE(C114:E114)</f>
        <v>-0.17426163095340255</v>
      </c>
      <c r="H114">
        <f>STDEV(C114:E114)</f>
        <v>0.017362104411716855</v>
      </c>
      <c r="I114">
        <f>(B114*B4+C114*C4+D114*D4+E114*E4+F114*F4)/SUM(B4:F4)</f>
        <v>-0.17597563477627737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-0.006700459362900957</v>
      </c>
      <c r="C115">
        <f>C75*10000/C62</f>
        <v>-0.012646149446216394</v>
      </c>
      <c r="D115">
        <f>D75*10000/D62</f>
        <v>-0.00421659350632505</v>
      </c>
      <c r="E115">
        <f>E75*10000/E62</f>
        <v>0.010389042111516589</v>
      </c>
      <c r="F115">
        <f>F75*10000/F62</f>
        <v>-0.0012201303158381354</v>
      </c>
      <c r="G115">
        <f>AVERAGE(C115:E115)</f>
        <v>-0.0021579002803416188</v>
      </c>
      <c r="H115">
        <f>STDEV(C115:E115)</f>
        <v>0.01165477052002294</v>
      </c>
      <c r="I115">
        <f>(B115*B4+C115*C4+D115*D4+E115*E4+F115*F4)/SUM(B4:F4)</f>
        <v>-0.0026889515042989895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114.57689634564618</v>
      </c>
      <c r="C122">
        <f>C82*10000/C62</f>
        <v>66.70366037156833</v>
      </c>
      <c r="D122">
        <f>D82*10000/D62</f>
        <v>19.6364003011652</v>
      </c>
      <c r="E122">
        <f>E82*10000/E62</f>
        <v>-84.91761618162695</v>
      </c>
      <c r="F122">
        <f>F82*10000/F62</f>
        <v>-125.67048733281514</v>
      </c>
      <c r="G122">
        <f>AVERAGE(C122:E122)</f>
        <v>0.47414816370219154</v>
      </c>
      <c r="H122">
        <f>STDEV(C122:E122)</f>
        <v>77.6057137467333</v>
      </c>
      <c r="I122">
        <f>(B122*B4+C122*C4+D122*D4+E122*E4+F122*F4)/SUM(B4:F4)</f>
        <v>0.1724428942777085</v>
      </c>
    </row>
    <row r="123" spans="1:9" ht="12.75">
      <c r="A123" t="s">
        <v>82</v>
      </c>
      <c r="B123">
        <f>B83*10000/B62</f>
        <v>-1.430234874876442</v>
      </c>
      <c r="C123">
        <f>C83*10000/C62</f>
        <v>1.4307213947754234</v>
      </c>
      <c r="D123">
        <f>D83*10000/D62</f>
        <v>-0.5438574948638828</v>
      </c>
      <c r="E123">
        <f>E83*10000/E62</f>
        <v>4.190280013530046</v>
      </c>
      <c r="F123">
        <f>F83*10000/F62</f>
        <v>7.619795026287105</v>
      </c>
      <c r="G123">
        <f>AVERAGE(C123:E123)</f>
        <v>1.692381304480529</v>
      </c>
      <c r="H123">
        <f>STDEV(C123:E123)</f>
        <v>2.3778906447428847</v>
      </c>
      <c r="I123">
        <f>(B123*B4+C123*C4+D123*D4+E123*E4+F123*F4)/SUM(B4:F4)</f>
        <v>2.030816353110731</v>
      </c>
    </row>
    <row r="124" spans="1:9" ht="12.75">
      <c r="A124" t="s">
        <v>83</v>
      </c>
      <c r="B124">
        <f>B84*10000/B62</f>
        <v>-3.0573967556555925</v>
      </c>
      <c r="C124">
        <f>C84*10000/C62</f>
        <v>-1.6290637793013862</v>
      </c>
      <c r="D124">
        <f>D84*10000/D62</f>
        <v>-1.5859926341100932</v>
      </c>
      <c r="E124">
        <f>E84*10000/E62</f>
        <v>4.382446570088024</v>
      </c>
      <c r="F124">
        <f>F84*10000/F62</f>
        <v>2.200851015822208</v>
      </c>
      <c r="G124">
        <f>AVERAGE(C124:E124)</f>
        <v>0.3891300522255148</v>
      </c>
      <c r="H124">
        <f>STDEV(C124:E124)</f>
        <v>3.4583806022128605</v>
      </c>
      <c r="I124">
        <f>(B124*B4+C124*C4+D124*D4+E124*E4+F124*F4)/SUM(B4:F4)</f>
        <v>0.13220889448508402</v>
      </c>
    </row>
    <row r="125" spans="1:9" ht="12.75">
      <c r="A125" t="s">
        <v>84</v>
      </c>
      <c r="B125">
        <f>B85*10000/B62</f>
        <v>-0.6053944756765816</v>
      </c>
      <c r="C125">
        <f>C85*10000/C62</f>
        <v>0.4289438327632604</v>
      </c>
      <c r="D125">
        <f>D85*10000/D62</f>
        <v>-0.0590968602003101</v>
      </c>
      <c r="E125">
        <f>E85*10000/E62</f>
        <v>0.9204367054635715</v>
      </c>
      <c r="F125">
        <f>F85*10000/F62</f>
        <v>-0.6709451608200198</v>
      </c>
      <c r="G125">
        <f>AVERAGE(C125:E125)</f>
        <v>0.4300945593421739</v>
      </c>
      <c r="H125">
        <f>STDEV(C125:E125)</f>
        <v>0.48976779671012877</v>
      </c>
      <c r="I125">
        <f>(B125*B4+C125*C4+D125*D4+E125*E4+F125*F4)/SUM(B4:F4)</f>
        <v>0.13348160549250787</v>
      </c>
    </row>
    <row r="126" spans="1:9" ht="12.75">
      <c r="A126" t="s">
        <v>85</v>
      </c>
      <c r="B126">
        <f>B86*10000/B62</f>
        <v>1.437089235500068</v>
      </c>
      <c r="C126">
        <f>C86*10000/C62</f>
        <v>0.566565506559607</v>
      </c>
      <c r="D126">
        <f>D86*10000/D62</f>
        <v>1.105422521746891</v>
      </c>
      <c r="E126">
        <f>E86*10000/E62</f>
        <v>-0.3151396522593405</v>
      </c>
      <c r="F126">
        <f>F86*10000/F62</f>
        <v>0.10547739584902092</v>
      </c>
      <c r="G126">
        <f>AVERAGE(C126:E126)</f>
        <v>0.4522827920157191</v>
      </c>
      <c r="H126">
        <f>STDEV(C126:E126)</f>
        <v>0.7171433794486061</v>
      </c>
      <c r="I126">
        <f>(B126*B4+C126*C4+D126*D4+E126*E4+F126*F4)/SUM(B4:F4)</f>
        <v>0.5485082336296556</v>
      </c>
    </row>
    <row r="127" spans="1:9" ht="12.75">
      <c r="A127" t="s">
        <v>86</v>
      </c>
      <c r="B127">
        <f>B87*10000/B62</f>
        <v>-0.022447527838545984</v>
      </c>
      <c r="C127">
        <f>C87*10000/C62</f>
        <v>0.17313653177465033</v>
      </c>
      <c r="D127">
        <f>D87*10000/D62</f>
        <v>-0.0733669253250553</v>
      </c>
      <c r="E127">
        <f>E87*10000/E62</f>
        <v>-0.274909912514713</v>
      </c>
      <c r="F127">
        <f>F87*10000/F62</f>
        <v>0.24975254575075004</v>
      </c>
      <c r="G127">
        <f>AVERAGE(C127:E127)</f>
        <v>-0.05838010202170598</v>
      </c>
      <c r="H127">
        <f>STDEV(C127:E127)</f>
        <v>0.22439888082303294</v>
      </c>
      <c r="I127">
        <f>(B127*B4+C127*C4+D127*D4+E127*E4+F127*F4)/SUM(B4:F4)</f>
        <v>-0.012129132359314815</v>
      </c>
    </row>
    <row r="128" spans="1:9" ht="12.75">
      <c r="A128" t="s">
        <v>87</v>
      </c>
      <c r="B128">
        <f>B88*10000/B62</f>
        <v>-0.15763098122207608</v>
      </c>
      <c r="C128">
        <f>C88*10000/C62</f>
        <v>-0.2924733492380853</v>
      </c>
      <c r="D128">
        <f>D88*10000/D62</f>
        <v>-0.03055482022458349</v>
      </c>
      <c r="E128">
        <f>E88*10000/E62</f>
        <v>0.625634112078645</v>
      </c>
      <c r="F128">
        <f>F88*10000/F62</f>
        <v>0.3008975108653478</v>
      </c>
      <c r="G128">
        <f>AVERAGE(C128:E128)</f>
        <v>0.10086864753865875</v>
      </c>
      <c r="H128">
        <f>STDEV(C128:E128)</f>
        <v>0.4729528766595567</v>
      </c>
      <c r="I128">
        <f>(B128*B4+C128*C4+D128*D4+E128*E4+F128*F4)/SUM(B4:F4)</f>
        <v>0.09017567602813063</v>
      </c>
    </row>
    <row r="129" spans="1:9" ht="12.75">
      <c r="A129" t="s">
        <v>88</v>
      </c>
      <c r="B129">
        <f>B89*10000/B62</f>
        <v>-0.009885478836421723</v>
      </c>
      <c r="C129">
        <f>C89*10000/C62</f>
        <v>-0.028020957827805778</v>
      </c>
      <c r="D129">
        <f>D89*10000/D62</f>
        <v>-0.09468200675084514</v>
      </c>
      <c r="E129">
        <f>E89*10000/E62</f>
        <v>-0.04825106131695981</v>
      </c>
      <c r="F129">
        <f>F89*10000/F62</f>
        <v>-0.006366562473827314</v>
      </c>
      <c r="G129">
        <f>AVERAGE(C129:E129)</f>
        <v>-0.05698467529853691</v>
      </c>
      <c r="H129">
        <f>STDEV(C129:E129)</f>
        <v>0.034177929585689645</v>
      </c>
      <c r="I129">
        <f>(B129*B4+C129*C4+D129*D4+E129*E4+F129*F4)/SUM(B4:F4)</f>
        <v>-0.04340994918060672</v>
      </c>
    </row>
    <row r="130" spans="1:9" ht="12.75">
      <c r="A130" t="s">
        <v>89</v>
      </c>
      <c r="B130">
        <f>B90*10000/B62</f>
        <v>0.16003841046678297</v>
      </c>
      <c r="C130">
        <f>C90*10000/C62</f>
        <v>0.2493026435637505</v>
      </c>
      <c r="D130">
        <f>D90*10000/D62</f>
        <v>0.13260571852794803</v>
      </c>
      <c r="E130">
        <f>E90*10000/E62</f>
        <v>-0.05134568841505495</v>
      </c>
      <c r="F130">
        <f>F90*10000/F62</f>
        <v>0.11056007239046106</v>
      </c>
      <c r="G130">
        <f>AVERAGE(C130:E130)</f>
        <v>0.11018755789221453</v>
      </c>
      <c r="H130">
        <f>STDEV(C130:E130)</f>
        <v>0.1515727063990304</v>
      </c>
      <c r="I130">
        <f>(B130*B4+C130*C4+D130*D4+E130*E4+F130*F4)/SUM(B4:F4)</f>
        <v>0.11743379952803672</v>
      </c>
    </row>
    <row r="131" spans="1:9" ht="12.75">
      <c r="A131" t="s">
        <v>90</v>
      </c>
      <c r="B131">
        <f>B91*10000/B62</f>
        <v>0.007820380292588814</v>
      </c>
      <c r="C131">
        <f>C91*10000/C62</f>
        <v>-0.0025919257362857382</v>
      </c>
      <c r="D131">
        <f>D91*10000/D62</f>
        <v>-0.03179177087387572</v>
      </c>
      <c r="E131">
        <f>E91*10000/E62</f>
        <v>-0.09796091633437319</v>
      </c>
      <c r="F131">
        <f>F91*10000/F62</f>
        <v>-0.020418006871442074</v>
      </c>
      <c r="G131">
        <f>AVERAGE(C131:E131)</f>
        <v>-0.044114870981511546</v>
      </c>
      <c r="H131">
        <f>STDEV(C131:E131)</f>
        <v>0.048864150346871214</v>
      </c>
      <c r="I131">
        <f>(B131*B4+C131*C4+D131*D4+E131*E4+F131*F4)/SUM(B4:F4)</f>
        <v>-0.033442615110375676</v>
      </c>
    </row>
    <row r="132" spans="1:9" ht="12.75">
      <c r="A132" t="s">
        <v>91</v>
      </c>
      <c r="B132">
        <f>B92*10000/B62</f>
        <v>-0.002539210515900203</v>
      </c>
      <c r="C132">
        <f>C92*10000/C62</f>
        <v>-0.029271187506465478</v>
      </c>
      <c r="D132">
        <f>D92*10000/D62</f>
        <v>0.035888553367197686</v>
      </c>
      <c r="E132">
        <f>E92*10000/E62</f>
        <v>0.0662424164625043</v>
      </c>
      <c r="F132">
        <f>F92*10000/F62</f>
        <v>0.02438974405413618</v>
      </c>
      <c r="G132">
        <f>AVERAGE(C132:E132)</f>
        <v>0.0242865941077455</v>
      </c>
      <c r="H132">
        <f>STDEV(C132:E132)</f>
        <v>0.048802317873014915</v>
      </c>
      <c r="I132">
        <f>(B132*B4+C132*C4+D132*D4+E132*E4+F132*F4)/SUM(B4:F4)</f>
        <v>0.020418905694584075</v>
      </c>
    </row>
    <row r="133" spans="1:9" ht="12.75">
      <c r="A133" t="s">
        <v>92</v>
      </c>
      <c r="B133">
        <f>B93*10000/B62</f>
        <v>0.08832337395898163</v>
      </c>
      <c r="C133">
        <f>C93*10000/C62</f>
        <v>0.05364408224644899</v>
      </c>
      <c r="D133">
        <f>D93*10000/D62</f>
        <v>0.06318057791127685</v>
      </c>
      <c r="E133">
        <f>E93*10000/E62</f>
        <v>0.037291273322423185</v>
      </c>
      <c r="F133">
        <f>F93*10000/F62</f>
        <v>0.041190544701672625</v>
      </c>
      <c r="G133">
        <f>AVERAGE(C133:E133)</f>
        <v>0.05137197782671634</v>
      </c>
      <c r="H133">
        <f>STDEV(C133:E133)</f>
        <v>0.013093352011392475</v>
      </c>
      <c r="I133">
        <f>(B133*B4+C133*C4+D133*D4+E133*E4+F133*F4)/SUM(B4:F4)</f>
        <v>0.055363400907221805</v>
      </c>
    </row>
    <row r="134" spans="1:9" ht="12.75">
      <c r="A134" t="s">
        <v>93</v>
      </c>
      <c r="B134">
        <f>B94*10000/B62</f>
        <v>-0.0037631216883471015</v>
      </c>
      <c r="C134">
        <f>C94*10000/C62</f>
        <v>0.020853494328935903</v>
      </c>
      <c r="D134">
        <f>D94*10000/D62</f>
        <v>0.009679200948045728</v>
      </c>
      <c r="E134">
        <f>E94*10000/E62</f>
        <v>-0.0027092148092366336</v>
      </c>
      <c r="F134">
        <f>F94*10000/F62</f>
        <v>-0.029747611840573167</v>
      </c>
      <c r="G134">
        <f>AVERAGE(C134:E134)</f>
        <v>0.009274493489248333</v>
      </c>
      <c r="H134">
        <f>STDEV(C134:E134)</f>
        <v>0.011786566785028393</v>
      </c>
      <c r="I134">
        <f>(B134*B4+C134*C4+D134*D4+E134*E4+F134*F4)/SUM(B4:F4)</f>
        <v>0.002183148583279136</v>
      </c>
    </row>
    <row r="135" spans="1:9" ht="12.75">
      <c r="A135" t="s">
        <v>94</v>
      </c>
      <c r="B135">
        <f>B95*10000/B62</f>
        <v>-0.0006801823035577753</v>
      </c>
      <c r="C135">
        <f>C95*10000/C62</f>
        <v>0.003526692690570768</v>
      </c>
      <c r="D135">
        <f>D95*10000/D62</f>
        <v>-0.00038925774674174727</v>
      </c>
      <c r="E135">
        <f>E95*10000/E62</f>
        <v>-0.0036163107732165695</v>
      </c>
      <c r="F135">
        <f>F95*10000/F62</f>
        <v>-0.0008279267788614207</v>
      </c>
      <c r="G135">
        <f>AVERAGE(C135:E135)</f>
        <v>-0.00015962527646251625</v>
      </c>
      <c r="H135">
        <f>STDEV(C135:E135)</f>
        <v>0.003577034096073783</v>
      </c>
      <c r="I135">
        <f>(B135*B4+C135*C4+D135*D4+E135*E4+F135*F4)/SUM(B4:F4)</f>
        <v>-0.00032451539980344474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2005-11-09T07:50:57Z</cp:lastPrinted>
  <dcterms:created xsi:type="dcterms:W3CDTF">2005-11-09T07:50:57Z</dcterms:created>
  <dcterms:modified xsi:type="dcterms:W3CDTF">2005-11-09T12:45:26Z</dcterms:modified>
  <cp:category/>
  <cp:version/>
  <cp:contentType/>
  <cp:contentStatus/>
</cp:coreProperties>
</file>