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<sst xmlns="http://schemas.openxmlformats.org/spreadsheetml/2006/main" count="204" uniqueCount="98">
  <si>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09/11/2005       12:37:11</t>
  </si>
  <si>
    <t>LISSNER</t>
  </si>
  <si>
    <t>HCMQAP727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</si>
  <si>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</si>
  <si>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</si>
  <si>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</si>
  <si>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</si>
  <si>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</si>
  <si>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</si>
  <si>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</si>
  <si>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</si>
  <si>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</si>
  <si>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</si>
  <si>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</si>
  <si>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</si>
  <si>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</si>
  <si>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</si>
  <si>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</si>
  <si>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</si>
  <si>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</si>
  <si>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</si>
  <si>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</si>
  <si>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</si>
  <si>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</si>
  <si>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</si>
  <si>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</si>
  <si>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</si>
  <si>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</si>
  <si>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</si>
  <si>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</si>
  <si>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</si>
  <si>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</si>
  <si>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</si>
  <si>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</si>
  <si>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</si>
  <si>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</si>
  <si>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a8*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</si>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</sst>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219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-0.003753</v>
      </c>
      <c r="D4" s="12">
        <v>-0.00375</v>
      </c>
      <c r="E4" s="12">
        <v>-0.003752</v>
      </c>
      <c r="F4" s="24">
        <v>-0.002077</v>
      </c>
      <c r="G4" s="34">
        <v>-0.011692</v>
      </c>
    </row>
    <row r="5" spans="1:7" ht="12.75" thickBot="1">
      <c r="A5" s="44" t="s">
        <v>13</v>
      </c>
      <c r="B5" s="45">
        <v>3.275832</v>
      </c>
      <c r="C5" s="46">
        <v>1.534949</v>
      </c>
      <c r="D5" s="46">
        <v>-0.861026</v>
      </c>
      <c r="E5" s="46">
        <v>-1.425488</v>
      </c>
      <c r="F5" s="47">
        <v>-2.245931</v>
      </c>
      <c r="G5" s="48">
        <v>4.568961</v>
      </c>
    </row>
    <row r="6" spans="1:7" ht="12.75" thickTop="1">
      <c r="A6" s="6" t="s">
        <v>14</v>
      </c>
      <c r="B6" s="39">
        <v>-74.49807</v>
      </c>
      <c r="C6" s="40">
        <v>50.67744</v>
      </c>
      <c r="D6" s="40">
        <v>-8.458637</v>
      </c>
      <c r="E6" s="40">
        <v>118.9312</v>
      </c>
      <c r="F6" s="41">
        <v>-210.0736</v>
      </c>
      <c r="G6" s="42">
        <v>0.002609247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1.052547</v>
      </c>
      <c r="C8" s="13">
        <v>-4.442812</v>
      </c>
      <c r="D8" s="13">
        <v>-0.7385313</v>
      </c>
      <c r="E8" s="13">
        <v>-2.068039</v>
      </c>
      <c r="F8" s="25">
        <v>-6.133876</v>
      </c>
      <c r="G8" s="35">
        <v>-2.409061</v>
      </c>
    </row>
    <row r="9" spans="1:7" ht="12">
      <c r="A9" s="20" t="s">
        <v>17</v>
      </c>
      <c r="B9" s="29">
        <v>-0.05640256</v>
      </c>
      <c r="C9" s="13">
        <v>-0.09966309</v>
      </c>
      <c r="D9" s="13">
        <v>0.7703683</v>
      </c>
      <c r="E9" s="13">
        <v>0.2943117</v>
      </c>
      <c r="F9" s="25">
        <v>-0.7776573</v>
      </c>
      <c r="G9" s="35">
        <v>0.1202924</v>
      </c>
    </row>
    <row r="10" spans="1:7" ht="12">
      <c r="A10" s="20" t="s">
        <v>18</v>
      </c>
      <c r="B10" s="29">
        <v>0.5686585</v>
      </c>
      <c r="C10" s="13">
        <v>1.566408</v>
      </c>
      <c r="D10" s="13">
        <v>-0.1820065</v>
      </c>
      <c r="E10" s="13">
        <v>0.1203495</v>
      </c>
      <c r="F10" s="25">
        <v>-1.087173</v>
      </c>
      <c r="G10" s="35">
        <v>0.2998047</v>
      </c>
    </row>
    <row r="11" spans="1:7" ht="12">
      <c r="A11" s="21" t="s">
        <v>19</v>
      </c>
      <c r="B11" s="31">
        <v>3.465078</v>
      </c>
      <c r="C11" s="15">
        <v>2.492439</v>
      </c>
      <c r="D11" s="15">
        <v>2.050632</v>
      </c>
      <c r="E11" s="15">
        <v>1.546587</v>
      </c>
      <c r="F11" s="27">
        <v>13.24708</v>
      </c>
      <c r="G11" s="37">
        <v>3.732021</v>
      </c>
    </row>
    <row r="12" spans="1:7" ht="12">
      <c r="A12" s="20" t="s">
        <v>20</v>
      </c>
      <c r="B12" s="29">
        <v>-0.2094657</v>
      </c>
      <c r="C12" s="13">
        <v>-0.7251119</v>
      </c>
      <c r="D12" s="13">
        <v>-0.3107656</v>
      </c>
      <c r="E12" s="13">
        <v>-0.2584187</v>
      </c>
      <c r="F12" s="25">
        <v>-0.4102818</v>
      </c>
      <c r="G12" s="49">
        <v>-0.3964755</v>
      </c>
    </row>
    <row r="13" spans="1:7" ht="12">
      <c r="A13" s="20" t="s">
        <v>21</v>
      </c>
      <c r="B13" s="29">
        <v>-0.06892739</v>
      </c>
      <c r="C13" s="13">
        <v>-0.1593119</v>
      </c>
      <c r="D13" s="13">
        <v>0.1702945</v>
      </c>
      <c r="E13" s="13">
        <v>-0.05769723</v>
      </c>
      <c r="F13" s="25">
        <v>-0.1558583</v>
      </c>
      <c r="G13" s="35">
        <v>-0.04204361</v>
      </c>
    </row>
    <row r="14" spans="1:7" ht="12">
      <c r="A14" s="20" t="s">
        <v>22</v>
      </c>
      <c r="B14" s="29">
        <v>0.0956893</v>
      </c>
      <c r="C14" s="13">
        <v>0.1669628</v>
      </c>
      <c r="D14" s="13">
        <v>0.1209108</v>
      </c>
      <c r="E14" s="13">
        <v>0.1217041</v>
      </c>
      <c r="F14" s="25">
        <v>0.1035381</v>
      </c>
      <c r="G14" s="35">
        <v>0.1262118</v>
      </c>
    </row>
    <row r="15" spans="1:7" ht="12">
      <c r="A15" s="21" t="s">
        <v>23</v>
      </c>
      <c r="B15" s="31">
        <v>-0.3352741</v>
      </c>
      <c r="C15" s="15">
        <v>-0.1223199</v>
      </c>
      <c r="D15" s="15">
        <v>-0.1333981</v>
      </c>
      <c r="E15" s="15">
        <v>-0.1387313</v>
      </c>
      <c r="F15" s="27">
        <v>-0.3751565</v>
      </c>
      <c r="G15" s="37">
        <v>-0.1934808</v>
      </c>
    </row>
    <row r="16" spans="1:7" ht="12">
      <c r="A16" s="20" t="s">
        <v>24</v>
      </c>
      <c r="B16" s="29">
        <v>-0.006867667</v>
      </c>
      <c r="C16" s="13">
        <v>-0.05284422</v>
      </c>
      <c r="D16" s="13">
        <v>-0.05323707</v>
      </c>
      <c r="E16" s="13">
        <v>0.001879108</v>
      </c>
      <c r="F16" s="25">
        <v>-0.009825689</v>
      </c>
      <c r="G16" s="35">
        <v>-0.02737732</v>
      </c>
    </row>
    <row r="17" spans="1:7" ht="12">
      <c r="A17" s="20" t="s">
        <v>25</v>
      </c>
      <c r="B17" s="29">
        <v>-0.03968458</v>
      </c>
      <c r="C17" s="13">
        <v>-0.029782</v>
      </c>
      <c r="D17" s="13">
        <v>-0.01830166</v>
      </c>
      <c r="E17" s="13">
        <v>-0.02143413</v>
      </c>
      <c r="F17" s="25">
        <v>-0.02145151</v>
      </c>
      <c r="G17" s="35">
        <v>-0.0253406</v>
      </c>
    </row>
    <row r="18" spans="1:7" ht="12">
      <c r="A18" s="20" t="s">
        <v>26</v>
      </c>
      <c r="B18" s="29">
        <v>0.04477397</v>
      </c>
      <c r="C18" s="13">
        <v>0.02961419</v>
      </c>
      <c r="D18" s="13">
        <v>0.03956132</v>
      </c>
      <c r="E18" s="13">
        <v>0.009980342</v>
      </c>
      <c r="F18" s="25">
        <v>0.01400118</v>
      </c>
      <c r="G18" s="35">
        <v>0.02739435</v>
      </c>
    </row>
    <row r="19" spans="1:7" ht="12">
      <c r="A19" s="21" t="s">
        <v>27</v>
      </c>
      <c r="B19" s="31">
        <v>-0.2136559</v>
      </c>
      <c r="C19" s="15">
        <v>-0.2086609</v>
      </c>
      <c r="D19" s="15">
        <v>-0.1981897</v>
      </c>
      <c r="E19" s="15">
        <v>-0.1912342</v>
      </c>
      <c r="F19" s="27">
        <v>-0.1437225</v>
      </c>
      <c r="G19" s="37">
        <v>-0.194023</v>
      </c>
    </row>
    <row r="20" spans="1:7" ht="12.75" thickBot="1">
      <c r="A20" s="44" t="s">
        <v>28</v>
      </c>
      <c r="B20" s="45">
        <v>0.002197998</v>
      </c>
      <c r="C20" s="46">
        <v>0.003908815</v>
      </c>
      <c r="D20" s="46">
        <v>0.002545233</v>
      </c>
      <c r="E20" s="46">
        <v>0.002410571</v>
      </c>
      <c r="F20" s="47">
        <v>-0.002454823</v>
      </c>
      <c r="G20" s="48">
        <v>0.002124579</v>
      </c>
    </row>
    <row r="21" spans="1:7" ht="12.75" thickTop="1">
      <c r="A21" s="6" t="s">
        <v>29</v>
      </c>
      <c r="B21" s="39">
        <v>-27.37085</v>
      </c>
      <c r="C21" s="40">
        <v>28.97193</v>
      </c>
      <c r="D21" s="40">
        <v>-42.93459</v>
      </c>
      <c r="E21" s="40">
        <v>43.09492</v>
      </c>
      <c r="F21" s="41">
        <v>-22.8806</v>
      </c>
      <c r="G21" s="43">
        <v>0.001240281</v>
      </c>
    </row>
    <row r="22" spans="1:7" ht="12">
      <c r="A22" s="20" t="s">
        <v>30</v>
      </c>
      <c r="B22" s="29">
        <v>65.51757</v>
      </c>
      <c r="C22" s="13">
        <v>30.69908</v>
      </c>
      <c r="D22" s="13">
        <v>-17.22053</v>
      </c>
      <c r="E22" s="13">
        <v>-28.50983</v>
      </c>
      <c r="F22" s="25">
        <v>-44.91893</v>
      </c>
      <c r="G22" s="36">
        <v>0</v>
      </c>
    </row>
    <row r="23" spans="1:7" ht="12">
      <c r="A23" s="20" t="s">
        <v>31</v>
      </c>
      <c r="B23" s="29">
        <v>0.7591641</v>
      </c>
      <c r="C23" s="13">
        <v>-0.6755983</v>
      </c>
      <c r="D23" s="13">
        <v>1.822066</v>
      </c>
      <c r="E23" s="13">
        <v>1.038304</v>
      </c>
      <c r="F23" s="25">
        <v>9.893028</v>
      </c>
      <c r="G23" s="35">
        <v>1.953226</v>
      </c>
    </row>
    <row r="24" spans="1:7" ht="12">
      <c r="A24" s="20" t="s">
        <v>32</v>
      </c>
      <c r="B24" s="50">
        <v>3.045967</v>
      </c>
      <c r="C24" s="51">
        <v>7.075199</v>
      </c>
      <c r="D24" s="51">
        <v>3.537856</v>
      </c>
      <c r="E24" s="51">
        <v>3.364747</v>
      </c>
      <c r="F24" s="52">
        <v>3.008787</v>
      </c>
      <c r="G24" s="49">
        <v>4.205808</v>
      </c>
    </row>
    <row r="25" spans="1:7" ht="12">
      <c r="A25" s="20" t="s">
        <v>33</v>
      </c>
      <c r="B25" s="29">
        <v>0.4098658</v>
      </c>
      <c r="C25" s="13">
        <v>0.8408293</v>
      </c>
      <c r="D25" s="13">
        <v>0.5153174</v>
      </c>
      <c r="E25" s="13">
        <v>-0.004826514</v>
      </c>
      <c r="F25" s="25">
        <v>-0.7921511</v>
      </c>
      <c r="G25" s="35">
        <v>0.2790685</v>
      </c>
    </row>
    <row r="26" spans="1:7" ht="12">
      <c r="A26" s="21" t="s">
        <v>34</v>
      </c>
      <c r="B26" s="31">
        <v>0.02467732</v>
      </c>
      <c r="C26" s="15">
        <v>-0.1093775</v>
      </c>
      <c r="D26" s="15">
        <v>-0.136337</v>
      </c>
      <c r="E26" s="15">
        <v>-0.6437141</v>
      </c>
      <c r="F26" s="27">
        <v>0.5792001</v>
      </c>
      <c r="G26" s="37">
        <v>-0.1331856</v>
      </c>
    </row>
    <row r="27" spans="1:7" ht="12">
      <c r="A27" s="20" t="s">
        <v>35</v>
      </c>
      <c r="B27" s="29">
        <v>0.1440913</v>
      </c>
      <c r="C27" s="13">
        <v>-0.0003046228</v>
      </c>
      <c r="D27" s="13">
        <v>0.2301862</v>
      </c>
      <c r="E27" s="13">
        <v>0.445637</v>
      </c>
      <c r="F27" s="25">
        <v>0.6202294</v>
      </c>
      <c r="G27" s="35">
        <v>0.2660155</v>
      </c>
    </row>
    <row r="28" spans="1:7" ht="12">
      <c r="A28" s="20" t="s">
        <v>36</v>
      </c>
      <c r="B28" s="29">
        <v>0.7373261</v>
      </c>
      <c r="C28" s="13">
        <v>0.8028207</v>
      </c>
      <c r="D28" s="13">
        <v>0.5404267</v>
      </c>
      <c r="E28" s="13">
        <v>0.7161681</v>
      </c>
      <c r="F28" s="25">
        <v>0.348978</v>
      </c>
      <c r="G28" s="49">
        <v>0.64891</v>
      </c>
    </row>
    <row r="29" spans="1:7" ht="12">
      <c r="A29" s="20" t="s">
        <v>37</v>
      </c>
      <c r="B29" s="29">
        <v>0.1303803</v>
      </c>
      <c r="C29" s="13">
        <v>0.0850444</v>
      </c>
      <c r="D29" s="13">
        <v>0.09823289</v>
      </c>
      <c r="E29" s="13">
        <v>0.1505235</v>
      </c>
      <c r="F29" s="25">
        <v>-0.0989835</v>
      </c>
      <c r="G29" s="35">
        <v>0.08603905</v>
      </c>
    </row>
    <row r="30" spans="1:7" ht="12">
      <c r="A30" s="21" t="s">
        <v>38</v>
      </c>
      <c r="B30" s="31">
        <v>0.05089919</v>
      </c>
      <c r="C30" s="15">
        <v>0.01448037</v>
      </c>
      <c r="D30" s="15">
        <v>-0.03928668</v>
      </c>
      <c r="E30" s="15">
        <v>0.01682258</v>
      </c>
      <c r="F30" s="27">
        <v>0.2637221</v>
      </c>
      <c r="G30" s="37">
        <v>0.04057859</v>
      </c>
    </row>
    <row r="31" spans="1:7" ht="12">
      <c r="A31" s="20" t="s">
        <v>39</v>
      </c>
      <c r="B31" s="29">
        <v>0.01998605</v>
      </c>
      <c r="C31" s="13">
        <v>-0.001833627</v>
      </c>
      <c r="D31" s="13">
        <v>0.02080131</v>
      </c>
      <c r="E31" s="13">
        <v>0.06285023</v>
      </c>
      <c r="F31" s="25">
        <v>0.03537318</v>
      </c>
      <c r="G31" s="35">
        <v>0.02729333</v>
      </c>
    </row>
    <row r="32" spans="1:7" ht="12">
      <c r="A32" s="20" t="s">
        <v>40</v>
      </c>
      <c r="B32" s="29">
        <v>0.0626207</v>
      </c>
      <c r="C32" s="13">
        <v>0.055163</v>
      </c>
      <c r="D32" s="13">
        <v>0.0478738</v>
      </c>
      <c r="E32" s="13">
        <v>0.06183041</v>
      </c>
      <c r="F32" s="25">
        <v>0.005217909</v>
      </c>
      <c r="G32" s="35">
        <v>0.04944121</v>
      </c>
    </row>
    <row r="33" spans="1:7" ht="12">
      <c r="A33" s="20" t="s">
        <v>41</v>
      </c>
      <c r="B33" s="29">
        <v>0.1000833</v>
      </c>
      <c r="C33" s="13">
        <v>0.07865894</v>
      </c>
      <c r="D33" s="13">
        <v>0.1001903</v>
      </c>
      <c r="E33" s="13">
        <v>0.08006737</v>
      </c>
      <c r="F33" s="25">
        <v>0.07185233</v>
      </c>
      <c r="G33" s="35">
        <v>0.08637749</v>
      </c>
    </row>
    <row r="34" spans="1:7" ht="12">
      <c r="A34" s="21" t="s">
        <v>42</v>
      </c>
      <c r="B34" s="31">
        <v>-0.005626778</v>
      </c>
      <c r="C34" s="15">
        <v>-0.003966459</v>
      </c>
      <c r="D34" s="15">
        <v>0.002796003</v>
      </c>
      <c r="E34" s="15">
        <v>0.003999703</v>
      </c>
      <c r="F34" s="27">
        <v>-0.0231506</v>
      </c>
      <c r="G34" s="37">
        <v>-0.003232394</v>
      </c>
    </row>
    <row r="35" spans="1:7" ht="12.75" thickBot="1">
      <c r="A35" s="22" t="s">
        <v>43</v>
      </c>
      <c r="B35" s="32">
        <v>0.0007354953</v>
      </c>
      <c r="C35" s="16">
        <v>0.001913244</v>
      </c>
      <c r="D35" s="16">
        <v>0.002274812</v>
      </c>
      <c r="E35" s="16">
        <v>-0.0002759491</v>
      </c>
      <c r="F35" s="28">
        <v>0.004318047</v>
      </c>
      <c r="G35" s="38">
        <v>0.001623156</v>
      </c>
    </row>
    <row r="36" spans="1:7" ht="12">
      <c r="A36" s="4" t="s">
        <v>44</v>
      </c>
      <c r="B36" s="3">
        <v>21.63391</v>
      </c>
      <c r="C36" s="3">
        <v>21.63391</v>
      </c>
      <c r="D36" s="3">
        <v>21.64612</v>
      </c>
      <c r="E36" s="3">
        <v>21.64612</v>
      </c>
      <c r="F36" s="3">
        <v>21.65833</v>
      </c>
      <c r="G36" s="3"/>
    </row>
    <row r="37" spans="1:6" ht="12">
      <c r="A37" s="4" t="s">
        <v>45</v>
      </c>
      <c r="B37" s="2">
        <v>0.05442302</v>
      </c>
      <c r="C37" s="2">
        <v>-0.08951823</v>
      </c>
      <c r="D37" s="2">
        <v>-0.1693726</v>
      </c>
      <c r="E37" s="2">
        <v>-0.2192179</v>
      </c>
      <c r="F37" s="2">
        <v>-0.25177</v>
      </c>
    </row>
    <row r="38" spans="1:7" ht="12">
      <c r="A38" s="4" t="s">
        <v>53</v>
      </c>
      <c r="B38" s="2">
        <v>0.0001269461</v>
      </c>
      <c r="C38" s="2">
        <v>-8.630204E-05</v>
      </c>
      <c r="D38" s="2">
        <v>1.425395E-05</v>
      </c>
      <c r="E38" s="2">
        <v>-0.0002019726</v>
      </c>
      <c r="F38" s="2">
        <v>0.0003569433</v>
      </c>
      <c r="G38" s="2">
        <v>0.0002094776</v>
      </c>
    </row>
    <row r="39" spans="1:7" ht="12.75" thickBot="1">
      <c r="A39" s="4" t="s">
        <v>54</v>
      </c>
      <c r="B39" s="2">
        <v>4.569872E-05</v>
      </c>
      <c r="C39" s="2">
        <v>-4.898734E-05</v>
      </c>
      <c r="D39" s="2">
        <v>7.301335E-05</v>
      </c>
      <c r="E39" s="2">
        <v>-7.383718E-05</v>
      </c>
      <c r="F39" s="2">
        <v>4.050037E-05</v>
      </c>
      <c r="G39" s="2">
        <v>0.0007920627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3.116613</v>
      </c>
      <c r="F40" s="17" t="s">
        <v>48</v>
      </c>
      <c r="G40" s="8">
        <v>54.992701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0.003753</v>
      </c>
      <c r="D4">
        <v>0.00375</v>
      </c>
      <c r="E4">
        <v>0.003752</v>
      </c>
      <c r="F4">
        <v>0.002077</v>
      </c>
      <c r="G4">
        <v>0.011692</v>
      </c>
    </row>
    <row r="5" spans="1:7" ht="12.75">
      <c r="A5" t="s">
        <v>13</v>
      </c>
      <c r="B5">
        <v>3.275832</v>
      </c>
      <c r="C5">
        <v>1.534949</v>
      </c>
      <c r="D5">
        <v>-0.861026</v>
      </c>
      <c r="E5">
        <v>-1.425488</v>
      </c>
      <c r="F5">
        <v>-2.245931</v>
      </c>
      <c r="G5">
        <v>4.568961</v>
      </c>
    </row>
    <row r="6" spans="1:7" ht="12.75">
      <c r="A6" t="s">
        <v>14</v>
      </c>
      <c r="B6" s="53">
        <v>-74.49807</v>
      </c>
      <c r="C6" s="53">
        <v>50.67744</v>
      </c>
      <c r="D6" s="53">
        <v>-8.458637</v>
      </c>
      <c r="E6" s="53">
        <v>118.9312</v>
      </c>
      <c r="F6" s="53">
        <v>-210.0736</v>
      </c>
      <c r="G6" s="53">
        <v>0.002609247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1.052547</v>
      </c>
      <c r="C8" s="53">
        <v>-4.442812</v>
      </c>
      <c r="D8" s="53">
        <v>-0.7385313</v>
      </c>
      <c r="E8" s="53">
        <v>-2.068039</v>
      </c>
      <c r="F8" s="53">
        <v>-6.133876</v>
      </c>
      <c r="G8" s="53">
        <v>-2.409061</v>
      </c>
    </row>
    <row r="9" spans="1:7" ht="12.75">
      <c r="A9" t="s">
        <v>17</v>
      </c>
      <c r="B9" s="53">
        <v>-0.05640256</v>
      </c>
      <c r="C9" s="53">
        <v>-0.09966309</v>
      </c>
      <c r="D9" s="53">
        <v>0.7703683</v>
      </c>
      <c r="E9" s="53">
        <v>0.2943117</v>
      </c>
      <c r="F9" s="53">
        <v>-0.7776573</v>
      </c>
      <c r="G9" s="53">
        <v>0.1202924</v>
      </c>
    </row>
    <row r="10" spans="1:7" ht="12.75">
      <c r="A10" t="s">
        <v>18</v>
      </c>
      <c r="B10" s="53">
        <v>0.5686585</v>
      </c>
      <c r="C10" s="53">
        <v>1.566408</v>
      </c>
      <c r="D10" s="53">
        <v>-0.1820065</v>
      </c>
      <c r="E10" s="53">
        <v>0.1203495</v>
      </c>
      <c r="F10" s="53">
        <v>-1.087173</v>
      </c>
      <c r="G10" s="53">
        <v>0.2998047</v>
      </c>
    </row>
    <row r="11" spans="1:7" ht="12.75">
      <c r="A11" t="s">
        <v>19</v>
      </c>
      <c r="B11" s="53">
        <v>3.465078</v>
      </c>
      <c r="C11" s="53">
        <v>2.492439</v>
      </c>
      <c r="D11" s="53">
        <v>2.050632</v>
      </c>
      <c r="E11" s="53">
        <v>1.546587</v>
      </c>
      <c r="F11" s="53">
        <v>13.24708</v>
      </c>
      <c r="G11" s="53">
        <v>3.732021</v>
      </c>
    </row>
    <row r="12" spans="1:7" ht="12.75">
      <c r="A12" t="s">
        <v>20</v>
      </c>
      <c r="B12" s="53">
        <v>-0.2094657</v>
      </c>
      <c r="C12" s="53">
        <v>-0.7251119</v>
      </c>
      <c r="D12" s="53">
        <v>-0.3107656</v>
      </c>
      <c r="E12" s="53">
        <v>-0.2584187</v>
      </c>
      <c r="F12" s="53">
        <v>-0.4102818</v>
      </c>
      <c r="G12" s="53">
        <v>-0.3964755</v>
      </c>
    </row>
    <row r="13" spans="1:7" ht="12.75">
      <c r="A13" t="s">
        <v>21</v>
      </c>
      <c r="B13" s="53">
        <v>-0.06892739</v>
      </c>
      <c r="C13" s="53">
        <v>-0.1593119</v>
      </c>
      <c r="D13" s="53">
        <v>0.1702945</v>
      </c>
      <c r="E13" s="53">
        <v>-0.05769723</v>
      </c>
      <c r="F13" s="53">
        <v>-0.1558583</v>
      </c>
      <c r="G13" s="53">
        <v>-0.04204361</v>
      </c>
    </row>
    <row r="14" spans="1:7" ht="12.75">
      <c r="A14" t="s">
        <v>22</v>
      </c>
      <c r="B14" s="53">
        <v>0.0956893</v>
      </c>
      <c r="C14" s="53">
        <v>0.1669628</v>
      </c>
      <c r="D14" s="53">
        <v>0.1209108</v>
      </c>
      <c r="E14" s="53">
        <v>0.1217041</v>
      </c>
      <c r="F14" s="53">
        <v>0.1035381</v>
      </c>
      <c r="G14" s="53">
        <v>0.1262118</v>
      </c>
    </row>
    <row r="15" spans="1:7" ht="12.75">
      <c r="A15" t="s">
        <v>23</v>
      </c>
      <c r="B15" s="53">
        <v>-0.3352741</v>
      </c>
      <c r="C15" s="53">
        <v>-0.1223199</v>
      </c>
      <c r="D15" s="53">
        <v>-0.1333981</v>
      </c>
      <c r="E15" s="53">
        <v>-0.1387313</v>
      </c>
      <c r="F15" s="53">
        <v>-0.3751565</v>
      </c>
      <c r="G15" s="53">
        <v>-0.1934808</v>
      </c>
    </row>
    <row r="16" spans="1:7" ht="12.75">
      <c r="A16" t="s">
        <v>24</v>
      </c>
      <c r="B16" s="53">
        <v>-0.006867667</v>
      </c>
      <c r="C16" s="53">
        <v>-0.05284422</v>
      </c>
      <c r="D16" s="53">
        <v>-0.05323707</v>
      </c>
      <c r="E16" s="53">
        <v>0.001879108</v>
      </c>
      <c r="F16" s="53">
        <v>-0.009825689</v>
      </c>
      <c r="G16" s="53">
        <v>-0.02737732</v>
      </c>
    </row>
    <row r="17" spans="1:7" ht="12.75">
      <c r="A17" t="s">
        <v>25</v>
      </c>
      <c r="B17" s="53">
        <v>-0.03968458</v>
      </c>
      <c r="C17" s="53">
        <v>-0.029782</v>
      </c>
      <c r="D17" s="53">
        <v>-0.01830166</v>
      </c>
      <c r="E17" s="53">
        <v>-0.02143413</v>
      </c>
      <c r="F17" s="53">
        <v>-0.02145151</v>
      </c>
      <c r="G17" s="53">
        <v>-0.0253406</v>
      </c>
    </row>
    <row r="18" spans="1:7" ht="12.75">
      <c r="A18" t="s">
        <v>26</v>
      </c>
      <c r="B18" s="53">
        <v>0.04477397</v>
      </c>
      <c r="C18" s="53">
        <v>0.02961419</v>
      </c>
      <c r="D18" s="53">
        <v>0.03956132</v>
      </c>
      <c r="E18" s="53">
        <v>0.009980342</v>
      </c>
      <c r="F18" s="53">
        <v>0.01400118</v>
      </c>
      <c r="G18" s="53">
        <v>0.02739435</v>
      </c>
    </row>
    <row r="19" spans="1:7" ht="12.75">
      <c r="A19" t="s">
        <v>27</v>
      </c>
      <c r="B19" s="53">
        <v>-0.2136559</v>
      </c>
      <c r="C19" s="53">
        <v>-0.2086609</v>
      </c>
      <c r="D19" s="53">
        <v>-0.1981897</v>
      </c>
      <c r="E19" s="53">
        <v>-0.1912342</v>
      </c>
      <c r="F19" s="53">
        <v>-0.1437225</v>
      </c>
      <c r="G19" s="53">
        <v>-0.194023</v>
      </c>
    </row>
    <row r="20" spans="1:7" ht="12.75">
      <c r="A20" t="s">
        <v>28</v>
      </c>
      <c r="B20" s="53">
        <v>0.002197998</v>
      </c>
      <c r="C20" s="53">
        <v>0.003908815</v>
      </c>
      <c r="D20" s="53">
        <v>0.002545233</v>
      </c>
      <c r="E20" s="53">
        <v>0.002410571</v>
      </c>
      <c r="F20" s="53">
        <v>-0.002454823</v>
      </c>
      <c r="G20" s="53">
        <v>0.002124579</v>
      </c>
    </row>
    <row r="21" spans="1:7" ht="12.75">
      <c r="A21" t="s">
        <v>29</v>
      </c>
      <c r="B21" s="53">
        <v>-27.37085</v>
      </c>
      <c r="C21" s="53">
        <v>28.97193</v>
      </c>
      <c r="D21" s="53">
        <v>-42.93459</v>
      </c>
      <c r="E21" s="53">
        <v>43.09492</v>
      </c>
      <c r="F21" s="53">
        <v>-22.8806</v>
      </c>
      <c r="G21" s="53">
        <v>0.001240281</v>
      </c>
    </row>
    <row r="22" spans="1:7" ht="12.75">
      <c r="A22" t="s">
        <v>30</v>
      </c>
      <c r="B22" s="53">
        <v>65.51757</v>
      </c>
      <c r="C22" s="53">
        <v>30.69908</v>
      </c>
      <c r="D22" s="53">
        <v>-17.22053</v>
      </c>
      <c r="E22" s="53">
        <v>-28.50983</v>
      </c>
      <c r="F22" s="53">
        <v>-44.91893</v>
      </c>
      <c r="G22" s="53">
        <v>0</v>
      </c>
    </row>
    <row r="23" spans="1:7" ht="12.75">
      <c r="A23" t="s">
        <v>31</v>
      </c>
      <c r="B23" s="53">
        <v>0.7591641</v>
      </c>
      <c r="C23" s="53">
        <v>-0.6755983</v>
      </c>
      <c r="D23" s="53">
        <v>1.822066</v>
      </c>
      <c r="E23" s="53">
        <v>1.038304</v>
      </c>
      <c r="F23" s="53">
        <v>9.893028</v>
      </c>
      <c r="G23" s="53">
        <v>1.953226</v>
      </c>
    </row>
    <row r="24" spans="1:7" ht="12.75">
      <c r="A24" t="s">
        <v>32</v>
      </c>
      <c r="B24" s="53">
        <v>3.045967</v>
      </c>
      <c r="C24" s="53">
        <v>7.075199</v>
      </c>
      <c r="D24" s="53">
        <v>3.537856</v>
      </c>
      <c r="E24" s="53">
        <v>3.364747</v>
      </c>
      <c r="F24" s="53">
        <v>3.008787</v>
      </c>
      <c r="G24" s="53">
        <v>4.205808</v>
      </c>
    </row>
    <row r="25" spans="1:7" ht="12.75">
      <c r="A25" t="s">
        <v>33</v>
      </c>
      <c r="B25" s="53">
        <v>0.4098658</v>
      </c>
      <c r="C25" s="53">
        <v>0.8408293</v>
      </c>
      <c r="D25" s="53">
        <v>0.5153174</v>
      </c>
      <c r="E25" s="53">
        <v>-0.004826514</v>
      </c>
      <c r="F25" s="53">
        <v>-0.7921511</v>
      </c>
      <c r="G25" s="53">
        <v>0.2790685</v>
      </c>
    </row>
    <row r="26" spans="1:7" ht="12.75">
      <c r="A26" t="s">
        <v>34</v>
      </c>
      <c r="B26" s="53">
        <v>0.02467732</v>
      </c>
      <c r="C26" s="53">
        <v>-0.1093775</v>
      </c>
      <c r="D26" s="53">
        <v>-0.136337</v>
      </c>
      <c r="E26" s="53">
        <v>-0.6437141</v>
      </c>
      <c r="F26" s="53">
        <v>0.5792001</v>
      </c>
      <c r="G26" s="53">
        <v>-0.1331856</v>
      </c>
    </row>
    <row r="27" spans="1:7" ht="12.75">
      <c r="A27" t="s">
        <v>35</v>
      </c>
      <c r="B27" s="53">
        <v>0.1440913</v>
      </c>
      <c r="C27" s="53">
        <v>-0.0003046228</v>
      </c>
      <c r="D27" s="53">
        <v>0.2301862</v>
      </c>
      <c r="E27" s="53">
        <v>0.445637</v>
      </c>
      <c r="F27" s="53">
        <v>0.6202294</v>
      </c>
      <c r="G27" s="53">
        <v>0.2660155</v>
      </c>
    </row>
    <row r="28" spans="1:7" ht="12.75">
      <c r="A28" t="s">
        <v>36</v>
      </c>
      <c r="B28" s="53">
        <v>0.7373261</v>
      </c>
      <c r="C28" s="53">
        <v>0.8028207</v>
      </c>
      <c r="D28" s="53">
        <v>0.5404267</v>
      </c>
      <c r="E28" s="53">
        <v>0.7161681</v>
      </c>
      <c r="F28" s="53">
        <v>0.348978</v>
      </c>
      <c r="G28" s="53">
        <v>0.64891</v>
      </c>
    </row>
    <row r="29" spans="1:7" ht="12.75">
      <c r="A29" t="s">
        <v>37</v>
      </c>
      <c r="B29" s="53">
        <v>0.1303803</v>
      </c>
      <c r="C29" s="53">
        <v>0.0850444</v>
      </c>
      <c r="D29" s="53">
        <v>0.09823289</v>
      </c>
      <c r="E29" s="53">
        <v>0.1505235</v>
      </c>
      <c r="F29" s="53">
        <v>-0.0989835</v>
      </c>
      <c r="G29" s="53">
        <v>0.08603905</v>
      </c>
    </row>
    <row r="30" spans="1:7" ht="12.75">
      <c r="A30" t="s">
        <v>38</v>
      </c>
      <c r="B30" s="53">
        <v>0.05089919</v>
      </c>
      <c r="C30" s="53">
        <v>0.01448037</v>
      </c>
      <c r="D30" s="53">
        <v>-0.03928668</v>
      </c>
      <c r="E30" s="53">
        <v>0.01682258</v>
      </c>
      <c r="F30" s="53">
        <v>0.2637221</v>
      </c>
      <c r="G30" s="53">
        <v>0.04057859</v>
      </c>
    </row>
    <row r="31" spans="1:7" ht="12.75">
      <c r="A31" t="s">
        <v>39</v>
      </c>
      <c r="B31" s="53">
        <v>0.01998605</v>
      </c>
      <c r="C31" s="53">
        <v>-0.001833627</v>
      </c>
      <c r="D31" s="53">
        <v>0.02080131</v>
      </c>
      <c r="E31" s="53">
        <v>0.06285023</v>
      </c>
      <c r="F31" s="53">
        <v>0.03537318</v>
      </c>
      <c r="G31" s="53">
        <v>0.02729333</v>
      </c>
    </row>
    <row r="32" spans="1:7" ht="12.75">
      <c r="A32" t="s">
        <v>40</v>
      </c>
      <c r="B32" s="53">
        <v>0.0626207</v>
      </c>
      <c r="C32" s="53">
        <v>0.055163</v>
      </c>
      <c r="D32" s="53">
        <v>0.0478738</v>
      </c>
      <c r="E32" s="53">
        <v>0.06183041</v>
      </c>
      <c r="F32" s="53">
        <v>0.005217909</v>
      </c>
      <c r="G32" s="53">
        <v>0.04944121</v>
      </c>
    </row>
    <row r="33" spans="1:7" ht="12.75">
      <c r="A33" t="s">
        <v>41</v>
      </c>
      <c r="B33" s="53">
        <v>0.1000833</v>
      </c>
      <c r="C33" s="53">
        <v>0.07865894</v>
      </c>
      <c r="D33" s="53">
        <v>0.1001903</v>
      </c>
      <c r="E33" s="53">
        <v>0.08006737</v>
      </c>
      <c r="F33" s="53">
        <v>0.07185233</v>
      </c>
      <c r="G33" s="53">
        <v>0.08637749</v>
      </c>
    </row>
    <row r="34" spans="1:7" ht="12.75">
      <c r="A34" t="s">
        <v>42</v>
      </c>
      <c r="B34" s="53">
        <v>-0.005626778</v>
      </c>
      <c r="C34" s="53">
        <v>-0.003966459</v>
      </c>
      <c r="D34" s="53">
        <v>0.002796003</v>
      </c>
      <c r="E34" s="53">
        <v>0.003999703</v>
      </c>
      <c r="F34" s="53">
        <v>-0.0231506</v>
      </c>
      <c r="G34" s="53">
        <v>-0.003232394</v>
      </c>
    </row>
    <row r="35" spans="1:7" ht="12.75">
      <c r="A35" t="s">
        <v>43</v>
      </c>
      <c r="B35" s="53">
        <v>0.0007354953</v>
      </c>
      <c r="C35" s="53">
        <v>0.001913244</v>
      </c>
      <c r="D35" s="53">
        <v>0.002274812</v>
      </c>
      <c r="E35" s="53">
        <v>-0.0002759491</v>
      </c>
      <c r="F35" s="53">
        <v>0.004318047</v>
      </c>
      <c r="G35" s="53">
        <v>0.001623156</v>
      </c>
    </row>
    <row r="36" spans="1:6" ht="12.75">
      <c r="A36" t="s">
        <v>44</v>
      </c>
      <c r="B36" s="53">
        <v>21.63391</v>
      </c>
      <c r="C36" s="53">
        <v>21.63391</v>
      </c>
      <c r="D36" s="53">
        <v>21.64612</v>
      </c>
      <c r="E36" s="53">
        <v>21.64612</v>
      </c>
      <c r="F36" s="53">
        <v>21.65833</v>
      </c>
    </row>
    <row r="37" spans="1:6" ht="12.75">
      <c r="A37" t="s">
        <v>45</v>
      </c>
      <c r="B37" s="53">
        <v>0.05442302</v>
      </c>
      <c r="C37" s="53">
        <v>-0.08951823</v>
      </c>
      <c r="D37" s="53">
        <v>-0.1693726</v>
      </c>
      <c r="E37" s="53">
        <v>-0.2192179</v>
      </c>
      <c r="F37" s="53">
        <v>-0.25177</v>
      </c>
    </row>
    <row r="38" spans="1:7" ht="12.75">
      <c r="A38" t="s">
        <v>55</v>
      </c>
      <c r="B38" s="53">
        <v>0.0001269461</v>
      </c>
      <c r="C38" s="53">
        <v>-8.630204E-05</v>
      </c>
      <c r="D38" s="53">
        <v>1.425395E-05</v>
      </c>
      <c r="E38" s="53">
        <v>-0.0002019726</v>
      </c>
      <c r="F38" s="53">
        <v>0.0003569433</v>
      </c>
      <c r="G38" s="53">
        <v>0.0002094776</v>
      </c>
    </row>
    <row r="39" spans="1:7" ht="12.75">
      <c r="A39" t="s">
        <v>56</v>
      </c>
      <c r="B39" s="53">
        <v>4.569872E-05</v>
      </c>
      <c r="C39" s="53">
        <v>-4.898734E-05</v>
      </c>
      <c r="D39" s="53">
        <v>7.301335E-05</v>
      </c>
      <c r="E39" s="53">
        <v>-7.383718E-05</v>
      </c>
      <c r="F39" s="53">
        <v>4.050037E-05</v>
      </c>
      <c r="G39" s="53">
        <v>0.0007920627</v>
      </c>
    </row>
    <row r="40" spans="2:7" ht="12.75">
      <c r="B40" t="s">
        <v>46</v>
      </c>
      <c r="C40">
        <v>-0.003752</v>
      </c>
      <c r="D40" t="s">
        <v>47</v>
      </c>
      <c r="E40">
        <v>3.116613</v>
      </c>
      <c r="F40" t="s">
        <v>48</v>
      </c>
      <c r="G40">
        <v>54.992701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0.00012694612594030093</v>
      </c>
      <c r="C50">
        <f>-0.017/(C7*C7+C22*C22)*(C21*C22+C6*C7)</f>
        <v>-8.63020346321635E-05</v>
      </c>
      <c r="D50">
        <f>-0.017/(D7*D7+D22*D22)*(D21*D22+D6*D7)</f>
        <v>1.4253950043215602E-05</v>
      </c>
      <c r="E50">
        <f>-0.017/(E7*E7+E22*E22)*(E21*E22+E6*E7)</f>
        <v>-0.00020197253144292512</v>
      </c>
      <c r="F50">
        <f>-0.017/(F7*F7+F22*F22)*(F21*F22+F6*F7)</f>
        <v>0.00035694319666859555</v>
      </c>
      <c r="G50">
        <f>(B50*B$4+C50*C$4+D50*D$4+E50*E$4+F50*F$4)/SUM(B$4:F$4)</f>
        <v>1.8665225402058716E-09</v>
      </c>
    </row>
    <row r="51" spans="1:7" ht="12.75">
      <c r="A51" t="s">
        <v>59</v>
      </c>
      <c r="B51">
        <f>-0.017/(B7*B7+B22*B22)*(B21*B7-B6*B22)</f>
        <v>4.569872483074776E-05</v>
      </c>
      <c r="C51">
        <f>-0.017/(C7*C7+C22*C22)*(C21*C7-C6*C22)</f>
        <v>-4.898734169346644E-05</v>
      </c>
      <c r="D51">
        <f>-0.017/(D7*D7+D22*D22)*(D21*D7-D6*D22)</f>
        <v>7.301334905743378E-05</v>
      </c>
      <c r="E51">
        <f>-0.017/(E7*E7+E22*E22)*(E21*E7-E6*E22)</f>
        <v>-7.383718425361076E-05</v>
      </c>
      <c r="F51">
        <f>-0.017/(F7*F7+F22*F22)*(F21*F7-F6*F22)</f>
        <v>4.050037064651329E-05</v>
      </c>
      <c r="G51">
        <f>(B51*B$4+C51*C$4+D51*D$4+E51*E$4+F51*F$4)/SUM(B$4:F$4)</f>
        <v>1.9999885874011317E-08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10000.01163810973</v>
      </c>
      <c r="C62">
        <f>C7+(2/0.017)*(C8*C50-C23*C51)</f>
        <v>10000.04121505298</v>
      </c>
      <c r="D62">
        <f>D7+(2/0.017)*(D8*D50-D23*D51)</f>
        <v>9999.983110337751</v>
      </c>
      <c r="E62">
        <f>E7+(2/0.017)*(E8*E50-E23*E51)</f>
        <v>10000.058159119495</v>
      </c>
      <c r="F62">
        <f>F7+(2/0.017)*(F8*F50-F23*F51)</f>
        <v>9999.695280399032</v>
      </c>
    </row>
    <row r="63" spans="1:6" ht="12.75">
      <c r="A63" t="s">
        <v>67</v>
      </c>
      <c r="B63">
        <f>B8+(3/0.017)*(B9*B50-B24*B51)</f>
        <v>1.026719312777355</v>
      </c>
      <c r="C63">
        <f>C8+(3/0.017)*(C9*C50-C24*C51)</f>
        <v>-4.380130296751706</v>
      </c>
      <c r="D63">
        <f>D8+(3/0.017)*(D9*D50-D24*D51)</f>
        <v>-0.7821777571376223</v>
      </c>
      <c r="E63">
        <f>E8+(3/0.017)*(E9*E50-E24*E51)</f>
        <v>-2.034685959095851</v>
      </c>
      <c r="F63">
        <f>F8+(3/0.017)*(F9*F50-F24*F51)</f>
        <v>-6.204364789047838</v>
      </c>
    </row>
    <row r="64" spans="1:6" ht="12.75">
      <c r="A64" t="s">
        <v>68</v>
      </c>
      <c r="B64">
        <f>B9+(4/0.017)*(B10*B50-B25*B51)</f>
        <v>-0.0438240543185204</v>
      </c>
      <c r="C64">
        <f>C9+(4/0.017)*(C10*C50-C25*C51)</f>
        <v>-0.12177937358567524</v>
      </c>
      <c r="D64">
        <f>D9+(4/0.017)*(D10*D50-D25*D51)</f>
        <v>0.7609049209976212</v>
      </c>
      <c r="E64">
        <f>E9+(4/0.017)*(E10*E50-E25*E51)</f>
        <v>0.2885084836761386</v>
      </c>
      <c r="F64">
        <f>F9+(4/0.017)*(F10*F50-F25*F51)</f>
        <v>-0.8614164983044104</v>
      </c>
    </row>
    <row r="65" spans="1:6" ht="12.75">
      <c r="A65" t="s">
        <v>69</v>
      </c>
      <c r="B65">
        <f>B10+(5/0.017)*(B11*B50-B26*B51)</f>
        <v>0.6977027665072723</v>
      </c>
      <c r="C65">
        <f>C10+(5/0.017)*(C11*C50-C26*C51)</f>
        <v>1.5015666265109906</v>
      </c>
      <c r="D65">
        <f>D10+(5/0.017)*(D11*D50-D26*D51)</f>
        <v>-0.17048178616015802</v>
      </c>
      <c r="E65">
        <f>E10+(5/0.017)*(E11*E50-E26*E51)</f>
        <v>0.014497109383803983</v>
      </c>
      <c r="F65">
        <f>F10+(5/0.017)*(F11*F50-F26*F51)</f>
        <v>0.29664972441062387</v>
      </c>
    </row>
    <row r="66" spans="1:6" ht="12.75">
      <c r="A66" t="s">
        <v>70</v>
      </c>
      <c r="B66">
        <f>B11+(6/0.017)*(B12*B50-B27*B51)</f>
        <v>3.453368947834737</v>
      </c>
      <c r="C66">
        <f>C11+(6/0.017)*(C12*C50-C27*C51)</f>
        <v>2.514520309286401</v>
      </c>
      <c r="D66">
        <f>D11+(6/0.017)*(D12*D50-D27*D51)</f>
        <v>2.0431368343389336</v>
      </c>
      <c r="E66">
        <f>E11+(6/0.017)*(E12*E50-E27*E51)</f>
        <v>1.5766216095142644</v>
      </c>
      <c r="F66">
        <f>F11+(6/0.017)*(F12*F50-F27*F51)</f>
        <v>13.186527005477831</v>
      </c>
    </row>
    <row r="67" spans="1:6" ht="12.75">
      <c r="A67" t="s">
        <v>71</v>
      </c>
      <c r="B67">
        <f>B12+(7/0.017)*(B13*B50-B28*B51)</f>
        <v>-0.22694302316486661</v>
      </c>
      <c r="C67">
        <f>C12+(7/0.017)*(C13*C50-C28*C51)</f>
        <v>-0.7032566675632809</v>
      </c>
      <c r="D67">
        <f>D12+(7/0.017)*(D13*D50-D28*D51)</f>
        <v>-0.3260136563494093</v>
      </c>
      <c r="E67">
        <f>E12+(7/0.017)*(E13*E50-E28*E51)</f>
        <v>-0.2318462505355164</v>
      </c>
      <c r="F67">
        <f>F12+(7/0.017)*(F13*F50-F28*F51)</f>
        <v>-0.43900909924927545</v>
      </c>
    </row>
    <row r="68" spans="1:6" ht="12.75">
      <c r="A68" t="s">
        <v>72</v>
      </c>
      <c r="B68">
        <f>B13+(8/0.017)*(B14*B50-B29*B51)</f>
        <v>-0.06601483824664052</v>
      </c>
      <c r="C68">
        <f>C13+(8/0.017)*(C14*C50-C29*C51)</f>
        <v>-0.16413219659574926</v>
      </c>
      <c r="D68">
        <f>D13+(8/0.017)*(D14*D50-D29*D51)</f>
        <v>0.16773033257242104</v>
      </c>
      <c r="E68">
        <f>E13+(8/0.017)*(E14*E50-E29*E51)</f>
        <v>-0.064034478828228</v>
      </c>
      <c r="F68">
        <f>F13+(8/0.017)*(F14*F50-F29*F51)</f>
        <v>-0.13658014055111442</v>
      </c>
    </row>
    <row r="69" spans="1:6" ht="12.75">
      <c r="A69" t="s">
        <v>73</v>
      </c>
      <c r="B69">
        <f>B14+(9/0.017)*(B15*B50-B30*B51)</f>
        <v>0.07192518318768525</v>
      </c>
      <c r="C69">
        <f>C14+(9/0.017)*(C15*C50-C30*C51)</f>
        <v>0.17292705292419797</v>
      </c>
      <c r="D69">
        <f>D14+(9/0.017)*(D15*D50-D30*D51)</f>
        <v>0.1214227423554112</v>
      </c>
      <c r="E69">
        <f>E14+(9/0.017)*(E15*E50-E30*E51)</f>
        <v>0.1371957702420024</v>
      </c>
      <c r="F69">
        <f>F14+(9/0.017)*(F15*F50-F30*F51)</f>
        <v>0.026990239504228866</v>
      </c>
    </row>
    <row r="70" spans="1:6" ht="12.75">
      <c r="A70" t="s">
        <v>74</v>
      </c>
      <c r="B70">
        <f>B15+(10/0.017)*(B16*B50-B31*B51)</f>
        <v>-0.3363241945407657</v>
      </c>
      <c r="C70">
        <f>C15+(10/0.017)*(C16*C50-C31*C51)</f>
        <v>-0.1196900534163751</v>
      </c>
      <c r="D70">
        <f>D15+(10/0.017)*(D16*D50-D31*D51)</f>
        <v>-0.13473787167300533</v>
      </c>
      <c r="E70">
        <f>E15+(10/0.017)*(E16*E50-E31*E51)</f>
        <v>-0.13622473775689578</v>
      </c>
      <c r="F70">
        <f>F15+(10/0.017)*(F16*F50-F31*F51)</f>
        <v>-0.3780622880835749</v>
      </c>
    </row>
    <row r="71" spans="1:6" ht="12.75">
      <c r="A71" t="s">
        <v>75</v>
      </c>
      <c r="B71">
        <f>B16+(11/0.017)*(B17*B50-B32*B51)</f>
        <v>-0.01197910159496143</v>
      </c>
      <c r="C71">
        <f>C16+(11/0.017)*(C17*C50-C32*C51)</f>
        <v>-0.04943257910719002</v>
      </c>
      <c r="D71">
        <f>D16+(11/0.017)*(D17*D50-D32*D51)</f>
        <v>-0.05566761538776415</v>
      </c>
      <c r="E71">
        <f>E16+(11/0.017)*(E17*E50-E32*E51)</f>
        <v>0.0076343655047796145</v>
      </c>
      <c r="F71">
        <f>F16+(11/0.017)*(F17*F50-F32*F51)</f>
        <v>-0.01491694051846761</v>
      </c>
    </row>
    <row r="72" spans="1:6" ht="12.75">
      <c r="A72" t="s">
        <v>76</v>
      </c>
      <c r="B72">
        <f>B17+(12/0.017)*(B18*B50-B33*B51)</f>
        <v>-0.03890090740168418</v>
      </c>
      <c r="C72">
        <f>C17+(12/0.017)*(C18*C50-C33*C51)</f>
        <v>-0.02886609822114654</v>
      </c>
      <c r="D72">
        <f>D17+(12/0.017)*(D18*D50-D33*D51)</f>
        <v>-0.02306730065916142</v>
      </c>
      <c r="E72">
        <f>E17+(12/0.017)*(E18*E50-E33*E51)</f>
        <v>-0.01868387526142173</v>
      </c>
      <c r="F72">
        <f>F17+(12/0.017)*(F18*F50-F33*F51)</f>
        <v>-0.019977924153282246</v>
      </c>
    </row>
    <row r="73" spans="1:6" ht="12.75">
      <c r="A73" t="s">
        <v>77</v>
      </c>
      <c r="B73">
        <f>B18+(13/0.017)*(B19*B50-B34*B51)</f>
        <v>0.02422964772193093</v>
      </c>
      <c r="C73">
        <f>C18+(13/0.017)*(C19*C50-C34*C51)</f>
        <v>0.04323631948034233</v>
      </c>
      <c r="D73">
        <f>D18+(13/0.017)*(D19*D50-D34*D51)</f>
        <v>0.037244925227264775</v>
      </c>
      <c r="E73">
        <f>E18+(13/0.017)*(E19*E50-E34*E51)</f>
        <v>0.039742222566931384</v>
      </c>
      <c r="F73">
        <f>F18+(13/0.017)*(F19*F50-F34*F51)</f>
        <v>-0.02451182524309821</v>
      </c>
    </row>
    <row r="74" spans="1:6" ht="12.75">
      <c r="A74" t="s">
        <v>78</v>
      </c>
      <c r="B74">
        <f>B19+(14/0.017)*(B20*B50-B35*B51)</f>
        <v>-0.21345379259586253</v>
      </c>
      <c r="C74">
        <f>C19+(14/0.017)*(C20*C50-C35*C51)</f>
        <v>-0.20886152325288332</v>
      </c>
      <c r="D74">
        <f>D19+(14/0.017)*(D20*D50-D35*D51)</f>
        <v>-0.1982966040152894</v>
      </c>
      <c r="E74">
        <f>E19+(14/0.017)*(E20*E50-E35*E51)</f>
        <v>-0.19165193070840464</v>
      </c>
      <c r="F74">
        <f>F19+(14/0.017)*(F20*F50-F35*F51)</f>
        <v>-0.1445881240129309</v>
      </c>
    </row>
    <row r="75" spans="1:6" ht="12.75">
      <c r="A75" t="s">
        <v>79</v>
      </c>
      <c r="B75" s="53">
        <f>B20</f>
        <v>0.002197998</v>
      </c>
      <c r="C75" s="53">
        <f>C20</f>
        <v>0.003908815</v>
      </c>
      <c r="D75" s="53">
        <f>D20</f>
        <v>0.002545233</v>
      </c>
      <c r="E75" s="53">
        <f>E20</f>
        <v>0.002410571</v>
      </c>
      <c r="F75" s="53">
        <f>F20</f>
        <v>-0.002454823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65.53456682319676</v>
      </c>
      <c r="C82">
        <f>C22+(2/0.017)*(C8*C51+C23*C50)</f>
        <v>30.731544359695043</v>
      </c>
      <c r="D82">
        <f>D22+(2/0.017)*(D8*D51+D23*D50)</f>
        <v>-17.22381835363027</v>
      </c>
      <c r="E82">
        <f>E22+(2/0.017)*(E8*E51+E23*E50)</f>
        <v>-28.51653714242361</v>
      </c>
      <c r="F82">
        <f>F22+(2/0.017)*(F8*F51+F23*F50)</f>
        <v>-44.53271531911151</v>
      </c>
    </row>
    <row r="83" spans="1:6" ht="12.75">
      <c r="A83" t="s">
        <v>82</v>
      </c>
      <c r="B83">
        <f>B23+(3/0.017)*(B9*B51+B24*B50)</f>
        <v>0.826945779762849</v>
      </c>
      <c r="C83">
        <f>C23+(3/0.017)*(C9*C51+C24*C50)</f>
        <v>-0.7824903892853045</v>
      </c>
      <c r="D83">
        <f>D23+(3/0.017)*(D9*D51+D24*D50)</f>
        <v>1.8408911045190774</v>
      </c>
      <c r="E83">
        <f>E23+(3/0.017)*(E9*E51+E24*E50)</f>
        <v>0.9145420676807267</v>
      </c>
      <c r="F83">
        <f>F23+(3/0.017)*(F9*F51+F24*F50)</f>
        <v>10.076993407233342</v>
      </c>
    </row>
    <row r="84" spans="1:6" ht="12.75">
      <c r="A84" t="s">
        <v>83</v>
      </c>
      <c r="B84">
        <f>B24+(4/0.017)*(B10*B51+B25*B50)</f>
        <v>3.0643241397128445</v>
      </c>
      <c r="C84">
        <f>C24+(4/0.017)*(C10*C51+C25*C50)</f>
        <v>7.040069719224537</v>
      </c>
      <c r="D84">
        <f>D24+(4/0.017)*(D10*D51+D25*D50)</f>
        <v>3.5364575069084183</v>
      </c>
      <c r="E84">
        <f>E24+(4/0.017)*(E10*E51+E25*E50)</f>
        <v>3.362885483539834</v>
      </c>
      <c r="F84">
        <f>F24+(4/0.017)*(F10*F51+F25*F50)</f>
        <v>2.931896681097547</v>
      </c>
    </row>
    <row r="85" spans="1:6" ht="12.75">
      <c r="A85" t="s">
        <v>84</v>
      </c>
      <c r="B85">
        <f>B25+(5/0.017)*(B11*B51+B26*B50)</f>
        <v>0.45736060476813734</v>
      </c>
      <c r="C85">
        <f>C25+(5/0.017)*(C11*C51+C26*C50)</f>
        <v>0.8076944587793699</v>
      </c>
      <c r="D85">
        <f>D25+(5/0.017)*(D11*D51+D26*D50)</f>
        <v>0.5587821556521476</v>
      </c>
      <c r="E85">
        <f>E25+(5/0.017)*(E11*E51+E26*E50)</f>
        <v>-0.00017447370021613819</v>
      </c>
      <c r="F85">
        <f>F25+(5/0.017)*(F11*F51+F26*F50)</f>
        <v>-0.5735472220032989</v>
      </c>
    </row>
    <row r="86" spans="1:6" ht="12.75">
      <c r="A86" t="s">
        <v>85</v>
      </c>
      <c r="B86">
        <f>B26+(6/0.017)*(B12*B51+B27*B50)</f>
        <v>0.027754796563854725</v>
      </c>
      <c r="C86">
        <f>C26+(6/0.017)*(C12*C51+C27*C50)</f>
        <v>-0.09683129036044683</v>
      </c>
      <c r="D86">
        <f>D26+(6/0.017)*(D12*D51+D27*D50)</f>
        <v>-0.1431872263408489</v>
      </c>
      <c r="E86">
        <f>E26+(6/0.017)*(E12*E51+E27*E50)</f>
        <v>-0.6687466378217007</v>
      </c>
      <c r="F86">
        <f>F26+(6/0.017)*(F12*F51+F27*F50)</f>
        <v>0.6514718999062329</v>
      </c>
    </row>
    <row r="87" spans="1:6" ht="12.75">
      <c r="A87" t="s">
        <v>86</v>
      </c>
      <c r="B87">
        <f>B27+(7/0.017)*(B13*B51+B28*B50)</f>
        <v>0.18133574628501853</v>
      </c>
      <c r="C87">
        <f>C27+(7/0.017)*(C13*C51+C28*C50)</f>
        <v>-0.02562024360092804</v>
      </c>
      <c r="D87">
        <f>D27+(7/0.017)*(D13*D51+D28*D50)</f>
        <v>0.23847790051083337</v>
      </c>
      <c r="E87">
        <f>E27+(7/0.017)*(E13*E51+E28*E50)</f>
        <v>0.3878309657851377</v>
      </c>
      <c r="F87">
        <f>F27+(7/0.017)*(F13*F51+F28*F50)</f>
        <v>0.6689218133988674</v>
      </c>
    </row>
    <row r="88" spans="1:6" ht="12.75">
      <c r="A88" t="s">
        <v>87</v>
      </c>
      <c r="B88">
        <f>B28+(8/0.017)*(B14*B51+B29*B50)</f>
        <v>0.7471727602230028</v>
      </c>
      <c r="C88">
        <f>C28+(8/0.017)*(C14*C51+C29*C50)</f>
        <v>0.7955178442410498</v>
      </c>
      <c r="D88">
        <f>D28+(8/0.017)*(D14*D51+D29*D50)</f>
        <v>0.5452400219538233</v>
      </c>
      <c r="E88">
        <f>E28+(8/0.017)*(E14*E51+E29*E50)</f>
        <v>0.6976326174622264</v>
      </c>
      <c r="F88">
        <f>F28+(8/0.017)*(F14*F51+F29*F50)</f>
        <v>0.33432475036168935</v>
      </c>
    </row>
    <row r="89" spans="1:6" ht="12.75">
      <c r="A89" t="s">
        <v>88</v>
      </c>
      <c r="B89">
        <f>B29+(9/0.017)*(B15*B51+B30*B50)</f>
        <v>0.12568963560629437</v>
      </c>
      <c r="C89">
        <f>C29+(9/0.017)*(C15*C51+C30*C50)</f>
        <v>0.08755510424093277</v>
      </c>
      <c r="D89">
        <f>D29+(9/0.017)*(D15*D51+D30*D50)</f>
        <v>0.09278003754606823</v>
      </c>
      <c r="E89">
        <f>E29+(9/0.017)*(E15*E51+E30*E50)</f>
        <v>0.15414776267215155</v>
      </c>
      <c r="F89">
        <f>F29+(9/0.017)*(F15*F51+F30*F50)</f>
        <v>-0.057191824179331927</v>
      </c>
    </row>
    <row r="90" spans="1:6" ht="12.75">
      <c r="A90" t="s">
        <v>89</v>
      </c>
      <c r="B90">
        <f>B30+(10/0.017)*(B16*B51+B31*B50)</f>
        <v>0.05220701823287467</v>
      </c>
      <c r="C90">
        <f>C30+(10/0.017)*(C16*C51+C31*C50)</f>
        <v>0.016096219177953636</v>
      </c>
      <c r="D90">
        <f>D30+(10/0.017)*(D16*D51+D31*D50)</f>
        <v>-0.04139874820066564</v>
      </c>
      <c r="E90">
        <f>E30+(10/0.017)*(E16*E51+E31*E50)</f>
        <v>0.00927389288323617</v>
      </c>
      <c r="F90">
        <f>F30+(10/0.017)*(F16*F51+F31*F50)</f>
        <v>0.2709152011171625</v>
      </c>
    </row>
    <row r="91" spans="1:6" ht="12.75">
      <c r="A91" t="s">
        <v>90</v>
      </c>
      <c r="B91">
        <f>B31+(11/0.017)*(B17*B51+B32*B50)</f>
        <v>0.02395635154349918</v>
      </c>
      <c r="C91">
        <f>C31+(11/0.017)*(C17*C51+C32*C50)</f>
        <v>-0.003970045787475963</v>
      </c>
      <c r="D91">
        <f>D31+(11/0.017)*(D17*D51+D32*D50)</f>
        <v>0.020378214582373683</v>
      </c>
      <c r="E91">
        <f>E31+(11/0.017)*(E17*E51+E32*E50)</f>
        <v>0.05579378912711712</v>
      </c>
      <c r="F91">
        <f>F31+(11/0.017)*(F17*F51+F32*F50)</f>
        <v>0.03601616430217899</v>
      </c>
    </row>
    <row r="92" spans="1:6" ht="12.75">
      <c r="A92" t="s">
        <v>91</v>
      </c>
      <c r="B92">
        <f>B32+(12/0.017)*(B18*B51+B33*B50)</f>
        <v>0.07303338273477487</v>
      </c>
      <c r="C92">
        <f>C32+(12/0.017)*(C18*C51+C33*C50)</f>
        <v>0.04934713152340152</v>
      </c>
      <c r="D92">
        <f>D32+(12/0.017)*(D18*D51+D33*D50)</f>
        <v>0.05092082023342185</v>
      </c>
      <c r="E92">
        <f>E32+(12/0.017)*(E18*E51+E33*E50)</f>
        <v>0.04989511840749739</v>
      </c>
      <c r="F92">
        <f>F32+(12/0.017)*(F18*F51+F33*F50)</f>
        <v>0.023722087826664972</v>
      </c>
    </row>
    <row r="93" spans="1:6" ht="12.75">
      <c r="A93" t="s">
        <v>92</v>
      </c>
      <c r="B93">
        <f>B33+(13/0.017)*(B19*B51+B34*B50)</f>
        <v>0.0920706354079121</v>
      </c>
      <c r="C93">
        <f>C33+(13/0.017)*(C19*C51+C34*C50)</f>
        <v>0.0867373359852098</v>
      </c>
      <c r="D93">
        <f>D33+(13/0.017)*(D19*D51+D34*D50)</f>
        <v>0.08915510496694881</v>
      </c>
      <c r="E93">
        <f>E33+(13/0.017)*(E19*E51+E34*E50)</f>
        <v>0.09024741361022387</v>
      </c>
      <c r="F93">
        <f>F33+(13/0.017)*(F19*F51+F34*F50)</f>
        <v>0.06108201070838157</v>
      </c>
    </row>
    <row r="94" spans="1:6" ht="12.75">
      <c r="A94" t="s">
        <v>93</v>
      </c>
      <c r="B94">
        <f>B34+(14/0.017)*(B20*B51+B35*B50)</f>
        <v>-0.00546716648313649</v>
      </c>
      <c r="C94">
        <f>C34+(14/0.017)*(C20*C51+C35*C50)</f>
        <v>-0.004260129016680622</v>
      </c>
      <c r="D94">
        <f>D34+(14/0.017)*(D20*D51+D35*D50)</f>
        <v>0.0029757473875847585</v>
      </c>
      <c r="E94">
        <f>E34+(14/0.017)*(E20*E51+E35*E50)</f>
        <v>0.003899021887335401</v>
      </c>
      <c r="F94">
        <f>F34+(14/0.017)*(F20*F51+F35*F50)</f>
        <v>-0.021963172493268755</v>
      </c>
    </row>
    <row r="95" spans="1:6" ht="12.75">
      <c r="A95" t="s">
        <v>94</v>
      </c>
      <c r="B95" s="53">
        <f>B35</f>
        <v>0.0007354953</v>
      </c>
      <c r="C95" s="53">
        <f>C35</f>
        <v>0.001913244</v>
      </c>
      <c r="D95" s="53">
        <f>D35</f>
        <v>0.002274812</v>
      </c>
      <c r="E95" s="53">
        <f>E35</f>
        <v>-0.0002759491</v>
      </c>
      <c r="F95" s="53">
        <f>F35</f>
        <v>0.004318047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1.0267181178715432</v>
      </c>
      <c r="C103">
        <f>C63*10000/C62</f>
        <v>-4.380112244095887</v>
      </c>
      <c r="D103">
        <f>D63*10000/D62</f>
        <v>-0.7821790782116672</v>
      </c>
      <c r="E103">
        <f>E63*10000/E62</f>
        <v>-2.0346741256102905</v>
      </c>
      <c r="F103">
        <f>F63*10000/F62</f>
        <v>-6.204553853965295</v>
      </c>
      <c r="G103">
        <f>AVERAGE(C103:E103)</f>
        <v>-2.398988482639282</v>
      </c>
      <c r="H103">
        <f>STDEV(C103:E103)</f>
        <v>1.8264239594342533</v>
      </c>
      <c r="I103">
        <f>(B103*B4+C103*C4+D103*D4+E103*E4+F103*F4)/SUM(B4:F4)</f>
        <v>-2.4097168755112657</v>
      </c>
      <c r="K103">
        <f>(LN(H103)+LN(H123))/2-LN(K114*K115^3)</f>
        <v>-3.434621978974229</v>
      </c>
    </row>
    <row r="104" spans="1:11" ht="12.75">
      <c r="A104" t="s">
        <v>68</v>
      </c>
      <c r="B104">
        <f>B64*10000/B62</f>
        <v>-0.04382400331566446</v>
      </c>
      <c r="C104">
        <f>C64*10000/C62</f>
        <v>-0.12177887167341046</v>
      </c>
      <c r="D104">
        <f>D64*10000/D62</f>
        <v>0.7609062061425037</v>
      </c>
      <c r="E104">
        <f>E64*10000/E62</f>
        <v>0.28850680574595955</v>
      </c>
      <c r="F104">
        <f>F64*10000/F62</f>
        <v>-0.8614427481534578</v>
      </c>
      <c r="G104">
        <f>AVERAGE(C104:E104)</f>
        <v>0.30921138007168425</v>
      </c>
      <c r="H104">
        <f>STDEV(C104:E104)</f>
        <v>0.4417066291083129</v>
      </c>
      <c r="I104">
        <f>(B104*B4+C104*C4+D104*D4+E104*E4+F104*F4)/SUM(B4:F4)</f>
        <v>0.10201262617975798</v>
      </c>
      <c r="K104">
        <f>(LN(H104)+LN(H124))/2-LN(K114*K115^4)</f>
        <v>-3.3308790098891943</v>
      </c>
    </row>
    <row r="105" spans="1:11" ht="12.75">
      <c r="A105" t="s">
        <v>69</v>
      </c>
      <c r="B105">
        <f>B65*10000/B62</f>
        <v>0.6977019545140817</v>
      </c>
      <c r="C105">
        <f>C65*10000/C62</f>
        <v>1.5015604378216911</v>
      </c>
      <c r="D105">
        <f>D65*10000/D62</f>
        <v>-0.17048207409862312</v>
      </c>
      <c r="E105">
        <f>E65*10000/E62</f>
        <v>0.014497025070382643</v>
      </c>
      <c r="F105">
        <f>F65*10000/F62</f>
        <v>0.2966587641846485</v>
      </c>
      <c r="G105">
        <f>AVERAGE(C105:E105)</f>
        <v>0.44852512959781693</v>
      </c>
      <c r="H105">
        <f>STDEV(C105:E105)</f>
        <v>0.916633425670784</v>
      </c>
      <c r="I105">
        <f>(B105*B4+C105*C4+D105*D4+E105*E4+F105*F4)/SUM(B4:F4)</f>
        <v>0.46455926460700264</v>
      </c>
      <c r="K105">
        <f>(LN(H105)+LN(H125))/2-LN(K114*K115^5)</f>
        <v>-3.1807193441890975</v>
      </c>
    </row>
    <row r="106" spans="1:11" ht="12.75">
      <c r="A106" t="s">
        <v>70</v>
      </c>
      <c r="B106">
        <f>B66*10000/B62</f>
        <v>3.4533649287707386</v>
      </c>
      <c r="C106">
        <f>C66*10000/C62</f>
        <v>2.514509945720338</v>
      </c>
      <c r="D106">
        <f>D66*10000/D62</f>
        <v>2.043140285133868</v>
      </c>
      <c r="E106">
        <f>E66*10000/E62</f>
        <v>1.5766124400751345</v>
      </c>
      <c r="F106">
        <f>F66*10000/F62</f>
        <v>13.186928837047153</v>
      </c>
      <c r="G106">
        <f>AVERAGE(C106:E106)</f>
        <v>2.0447542236431135</v>
      </c>
      <c r="H106">
        <f>STDEV(C106:E106)</f>
        <v>0.46895083577279845</v>
      </c>
      <c r="I106">
        <f>(B106*B4+C106*C4+D106*D4+E106*E4+F106*F4)/SUM(B4:F4)</f>
        <v>3.733198929211849</v>
      </c>
      <c r="K106">
        <f>(LN(H106)+LN(H126))/2-LN(K114*K115^6)</f>
        <v>-3.056630235728031</v>
      </c>
    </row>
    <row r="107" spans="1:11" ht="12.75">
      <c r="A107" t="s">
        <v>71</v>
      </c>
      <c r="B107">
        <f>B67*10000/B62</f>
        <v>-0.22694275904639336</v>
      </c>
      <c r="C107">
        <f>C67*10000/C62</f>
        <v>-0.7032537690991457</v>
      </c>
      <c r="D107">
        <f>D67*10000/D62</f>
        <v>-0.3260142069763937</v>
      </c>
      <c r="E107">
        <f>E67*10000/E62</f>
        <v>-0.23184490214597958</v>
      </c>
      <c r="F107">
        <f>F67*10000/F62</f>
        <v>-0.43902247712468</v>
      </c>
      <c r="G107">
        <f>AVERAGE(C107:E107)</f>
        <v>-0.420370959407173</v>
      </c>
      <c r="H107">
        <f>STDEV(C107:E107)</f>
        <v>0.24946738766315618</v>
      </c>
      <c r="I107">
        <f>(B107*B4+C107*C4+D107*D4+E107*E4+F107*F4)/SUM(B4:F4)</f>
        <v>-0.3948490934373458</v>
      </c>
      <c r="K107">
        <f>(LN(H107)+LN(H127))/2-LN(K114*K115^7)</f>
        <v>-2.9893589750810925</v>
      </c>
    </row>
    <row r="108" spans="1:9" ht="12.75">
      <c r="A108" t="s">
        <v>72</v>
      </c>
      <c r="B108">
        <f>B68*10000/B62</f>
        <v>-0.0660147614179368</v>
      </c>
      <c r="C108">
        <f>C68*10000/C62</f>
        <v>-0.1641315201268195</v>
      </c>
      <c r="D108">
        <f>D68*10000/D62</f>
        <v>0.1677306158637661</v>
      </c>
      <c r="E108">
        <f>E68*10000/E62</f>
        <v>-0.06403410641150335</v>
      </c>
      <c r="F108">
        <f>F68*10000/F62</f>
        <v>-0.13658430254253134</v>
      </c>
      <c r="G108">
        <f>AVERAGE(C108:E108)</f>
        <v>-0.02014500355818558</v>
      </c>
      <c r="H108">
        <f>STDEV(C108:E108)</f>
        <v>0.17022869716358144</v>
      </c>
      <c r="I108">
        <f>(B108*B4+C108*C4+D108*D4+E108*E4+F108*F4)/SUM(B4:F4)</f>
        <v>-0.042337782836593514</v>
      </c>
    </row>
    <row r="109" spans="1:9" ht="12.75">
      <c r="A109" t="s">
        <v>73</v>
      </c>
      <c r="B109">
        <f>B69*10000/B62</f>
        <v>0.07192509948046523</v>
      </c>
      <c r="C109">
        <f>C69*10000/C62</f>
        <v>0.17292634020737063</v>
      </c>
      <c r="D109">
        <f>D69*10000/D62</f>
        <v>0.12142294743466835</v>
      </c>
      <c r="E109">
        <f>E69*10000/E62</f>
        <v>0.13719497232812344</v>
      </c>
      <c r="F109">
        <f>F69*10000/F62</f>
        <v>0.026991061974792334</v>
      </c>
      <c r="G109">
        <f>AVERAGE(C109:E109)</f>
        <v>0.1438480866567208</v>
      </c>
      <c r="H109">
        <f>STDEV(C109:E109)</f>
        <v>0.026388403030059446</v>
      </c>
      <c r="I109">
        <f>(B109*B4+C109*C4+D109*D4+E109*E4+F109*F4)/SUM(B4:F4)</f>
        <v>0.11786142280662407</v>
      </c>
    </row>
    <row r="110" spans="1:11" ht="12.75">
      <c r="A110" t="s">
        <v>74</v>
      </c>
      <c r="B110">
        <f>B70*10000/B62</f>
        <v>-0.3363238031234331</v>
      </c>
      <c r="C110">
        <f>C70*10000/C62</f>
        <v>-0.11968956011521897</v>
      </c>
      <c r="D110">
        <f>D70*10000/D62</f>
        <v>-0.13473809924110416</v>
      </c>
      <c r="E110">
        <f>E70*10000/E62</f>
        <v>-0.13622394549042338</v>
      </c>
      <c r="F110">
        <f>F70*10000/F62</f>
        <v>-0.3780738087335883</v>
      </c>
      <c r="G110">
        <f>AVERAGE(C110:E110)</f>
        <v>-0.13021720161558217</v>
      </c>
      <c r="H110">
        <f>STDEV(C110:E110)</f>
        <v>0.009147423759686637</v>
      </c>
      <c r="I110">
        <f>(B110*B4+C110*C4+D110*D4+E110*E4+F110*F4)/SUM(B4:F4)</f>
        <v>-0.1931071145808907</v>
      </c>
      <c r="K110">
        <f>EXP(AVERAGE(K103:K107))</f>
        <v>0.04082576471465968</v>
      </c>
    </row>
    <row r="111" spans="1:9" ht="12.75">
      <c r="A111" t="s">
        <v>75</v>
      </c>
      <c r="B111">
        <f>B71*10000/B62</f>
        <v>-0.01197908765356777</v>
      </c>
      <c r="C111">
        <f>C71*10000/C62</f>
        <v>-0.049432375371393035</v>
      </c>
      <c r="D111">
        <f>D71*10000/D62</f>
        <v>-0.055667709408645155</v>
      </c>
      <c r="E111">
        <f>E71*10000/E62</f>
        <v>0.007634321104240278</v>
      </c>
      <c r="F111">
        <f>F71*10000/F62</f>
        <v>-0.014917395080735259</v>
      </c>
      <c r="G111">
        <f>AVERAGE(C111:E111)</f>
        <v>-0.03248858789193263</v>
      </c>
      <c r="H111">
        <f>STDEV(C111:E111)</f>
        <v>0.03488704225604986</v>
      </c>
      <c r="I111">
        <f>(B111*B4+C111*C4+D111*D4+E111*E4+F111*F4)/SUM(B4:F4)</f>
        <v>-0.027173281807843654</v>
      </c>
    </row>
    <row r="112" spans="1:9" ht="12.75">
      <c r="A112" t="s">
        <v>76</v>
      </c>
      <c r="B112">
        <f>B72*10000/B62</f>
        <v>-0.03890086212843397</v>
      </c>
      <c r="C112">
        <f>C72*10000/C62</f>
        <v>-0.028865979249860133</v>
      </c>
      <c r="D112">
        <f>D72*10000/D62</f>
        <v>-0.023067339619118932</v>
      </c>
      <c r="E112">
        <f>E72*10000/E62</f>
        <v>-0.018683766598280308</v>
      </c>
      <c r="F112">
        <f>F72*10000/F62</f>
        <v>-0.019978532938340735</v>
      </c>
      <c r="G112">
        <f>AVERAGE(C112:E112)</f>
        <v>-0.023539028489086455</v>
      </c>
      <c r="H112">
        <f>STDEV(C112:E112)</f>
        <v>0.005107468199904593</v>
      </c>
      <c r="I112">
        <f>(B112*B4+C112*C4+D112*D4+E112*E4+F112*F4)/SUM(B4:F4)</f>
        <v>-0.025291777661388105</v>
      </c>
    </row>
    <row r="113" spans="1:9" ht="12.75">
      <c r="A113" t="s">
        <v>77</v>
      </c>
      <c r="B113">
        <f>B73*10000/B62</f>
        <v>0.024229619523233856</v>
      </c>
      <c r="C113">
        <f>C73*10000/C62</f>
        <v>0.04323614128235698</v>
      </c>
      <c r="D113">
        <f>D73*10000/D62</f>
        <v>0.03724498813279178</v>
      </c>
      <c r="E113">
        <f>E73*10000/E62</f>
        <v>0.039741991431008525</v>
      </c>
      <c r="F113">
        <f>F73*10000/F62</f>
        <v>-0.02451257218921983</v>
      </c>
      <c r="G113">
        <f>AVERAGE(C113:E113)</f>
        <v>0.04007437361538576</v>
      </c>
      <c r="H113">
        <f>STDEV(C113:E113)</f>
        <v>0.0030093749272489213</v>
      </c>
      <c r="I113">
        <f>(B113*B4+C113*C4+D113*D4+E113*E4+F113*F4)/SUM(B4:F4)</f>
        <v>0.029174719296132492</v>
      </c>
    </row>
    <row r="114" spans="1:11" ht="12.75">
      <c r="A114" t="s">
        <v>78</v>
      </c>
      <c r="B114">
        <f>B74*10000/B62</f>
        <v>-0.21345354417628556</v>
      </c>
      <c r="C114">
        <f>C74*10000/C62</f>
        <v>-0.20886066243255658</v>
      </c>
      <c r="D114">
        <f>D74*10000/D62</f>
        <v>-0.19829693893212177</v>
      </c>
      <c r="E114">
        <f>E74*10000/E62</f>
        <v>-0.19165081608413326</v>
      </c>
      <c r="F114">
        <f>F74*10000/F62</f>
        <v>-0.1445925300307363</v>
      </c>
      <c r="G114">
        <f>AVERAGE(C114:E114)</f>
        <v>-0.19960280581627055</v>
      </c>
      <c r="H114">
        <f>STDEV(C114:E114)</f>
        <v>0.00867892096250507</v>
      </c>
      <c r="I114">
        <f>(B114*B4+C114*C4+D114*D4+E114*E4+F114*F4)/SUM(B4:F4)</f>
        <v>-0.1942832955210848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0.002197995441948786</v>
      </c>
      <c r="C115">
        <f>C75*10000/C62</f>
        <v>0.003908798889864668</v>
      </c>
      <c r="D115">
        <f>D75*10000/D62</f>
        <v>0.0025452372988198323</v>
      </c>
      <c r="E115">
        <f>E75*10000/E62</f>
        <v>0.0024105569804128524</v>
      </c>
      <c r="F115">
        <f>F75*10000/F62</f>
        <v>-0.0024548978055479727</v>
      </c>
      <c r="G115">
        <f>AVERAGE(C115:E115)</f>
        <v>0.0029548643896991178</v>
      </c>
      <c r="H115">
        <f>STDEV(C115:E115)</f>
        <v>0.0008288715039112666</v>
      </c>
      <c r="I115">
        <f>(B115*B4+C115*C4+D115*D4+E115*E4+F115*F4)/SUM(B4:F4)</f>
        <v>0.0021246420505019632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65.53449055343754</v>
      </c>
      <c r="C122">
        <f>C82*10000/C62</f>
        <v>30.731417699994182</v>
      </c>
      <c r="D122">
        <f>D82*10000/D62</f>
        <v>-17.223847444126868</v>
      </c>
      <c r="E122">
        <f>E82*10000/E62</f>
        <v>-28.516371293719047</v>
      </c>
      <c r="F122">
        <f>F82*10000/F62</f>
        <v>-44.534072359587405</v>
      </c>
      <c r="G122">
        <f>AVERAGE(C122:E122)</f>
        <v>-5.0029336792839105</v>
      </c>
      <c r="H122">
        <f>STDEV(C122:E122)</f>
        <v>31.457720437067394</v>
      </c>
      <c r="I122">
        <f>(B122*B4+C122*C4+D122*D4+E122*E4+F122*F4)/SUM(B4:F4)</f>
        <v>-0.04086467557245259</v>
      </c>
    </row>
    <row r="123" spans="1:9" ht="12.75">
      <c r="A123" t="s">
        <v>82</v>
      </c>
      <c r="B123">
        <f>B83*10000/B62</f>
        <v>0.8269448173553966</v>
      </c>
      <c r="C123">
        <f>C83*10000/C62</f>
        <v>-0.7824871642603114</v>
      </c>
      <c r="D123">
        <f>D83*10000/D62</f>
        <v>1.840894213727228</v>
      </c>
      <c r="E123">
        <f>E83*10000/E62</f>
        <v>0.914536748815521</v>
      </c>
      <c r="F123">
        <f>F83*10000/F62</f>
        <v>10.077300482331523</v>
      </c>
      <c r="G123">
        <f>AVERAGE(C123:E123)</f>
        <v>0.6576479327608126</v>
      </c>
      <c r="H123">
        <f>STDEV(C123:E123)</f>
        <v>1.3304233767690052</v>
      </c>
      <c r="I123">
        <f>(B123*B4+C123*C4+D123*D4+E123*E4+F123*F4)/SUM(B4:F4)</f>
        <v>1.9367284020388507</v>
      </c>
    </row>
    <row r="124" spans="1:9" ht="12.75">
      <c r="A124" t="s">
        <v>83</v>
      </c>
      <c r="B124">
        <f>B84*10000/B62</f>
        <v>3.064320573422936</v>
      </c>
      <c r="C124">
        <f>C84*10000/C62</f>
        <v>7.040040703659479</v>
      </c>
      <c r="D124">
        <f>D84*10000/D62</f>
        <v>3.5364634798757915</v>
      </c>
      <c r="E124">
        <f>E84*10000/E62</f>
        <v>3.3628659254077133</v>
      </c>
      <c r="F124">
        <f>F84*10000/F62</f>
        <v>2.9319860244586886</v>
      </c>
      <c r="G124">
        <f>AVERAGE(C124:E124)</f>
        <v>4.646456702980995</v>
      </c>
      <c r="H124">
        <f>STDEV(C124:E124)</f>
        <v>2.0747210183437526</v>
      </c>
      <c r="I124">
        <f>(B124*B4+C124*C4+D124*D4+E124*E4+F124*F4)/SUM(B4:F4)</f>
        <v>4.189044588970916</v>
      </c>
    </row>
    <row r="125" spans="1:9" ht="12.75">
      <c r="A125" t="s">
        <v>84</v>
      </c>
      <c r="B125">
        <f>B85*10000/B62</f>
        <v>0.45736007248746635</v>
      </c>
      <c r="C125">
        <f>C85*10000/C62</f>
        <v>0.807691129876099</v>
      </c>
      <c r="D125">
        <f>D85*10000/D62</f>
        <v>0.5587830994179296</v>
      </c>
      <c r="E125">
        <f>E85*10000/E62</f>
        <v>-0.00017447268549836175</v>
      </c>
      <c r="F125">
        <f>F85*10000/F62</f>
        <v>-0.5735646996439394</v>
      </c>
      <c r="G125">
        <f>AVERAGE(C125:E125)</f>
        <v>0.4554332522028434</v>
      </c>
      <c r="H125">
        <f>STDEV(C125:E125)</f>
        <v>0.4137301066396902</v>
      </c>
      <c r="I125">
        <f>(B125*B4+C125*C4+D125*D4+E125*E4+F125*F4)/SUM(B4:F4)</f>
        <v>0.3186497366846754</v>
      </c>
    </row>
    <row r="126" spans="1:9" ht="12.75">
      <c r="A126" t="s">
        <v>85</v>
      </c>
      <c r="B126">
        <f>B86*10000/B62</f>
        <v>0.02775476426255552</v>
      </c>
      <c r="C126">
        <f>C86*10000/C62</f>
        <v>-0.09683089127141545</v>
      </c>
      <c r="D126">
        <f>D86*10000/D62</f>
        <v>-0.1431874681796465</v>
      </c>
      <c r="E126">
        <f>E86*10000/E62</f>
        <v>-0.6687427484727587</v>
      </c>
      <c r="F126">
        <f>F86*10000/F62</f>
        <v>0.6514917521369075</v>
      </c>
      <c r="G126">
        <f>AVERAGE(C126:E126)</f>
        <v>-0.30292036930794025</v>
      </c>
      <c r="H126">
        <f>STDEV(C126:E126)</f>
        <v>0.31765821708090336</v>
      </c>
      <c r="I126">
        <f>(B126*B4+C126*C4+D126*D4+E126*E4+F126*F4)/SUM(B4:F4)</f>
        <v>-0.1278609541087324</v>
      </c>
    </row>
    <row r="127" spans="1:9" ht="12.75">
      <c r="A127" t="s">
        <v>86</v>
      </c>
      <c r="B127">
        <f>B87*10000/B62</f>
        <v>0.1813355352447328</v>
      </c>
      <c r="C127">
        <f>C87*10000/C62</f>
        <v>-0.02562013800739351</v>
      </c>
      <c r="D127">
        <f>D87*10000/D62</f>
        <v>0.23847830329263303</v>
      </c>
      <c r="E127">
        <f>E87*10000/E62</f>
        <v>0.38782871020750764</v>
      </c>
      <c r="F127">
        <f>F87*10000/F62</f>
        <v>0.668942197378813</v>
      </c>
      <c r="G127">
        <f>AVERAGE(C127:E127)</f>
        <v>0.20022895849758238</v>
      </c>
      <c r="H127">
        <f>STDEV(C127:E127)</f>
        <v>0.20936152178825768</v>
      </c>
      <c r="I127">
        <f>(B127*B4+C127*C4+D127*D4+E127*E4+F127*F4)/SUM(B4:F4)</f>
        <v>0.25990801909396394</v>
      </c>
    </row>
    <row r="128" spans="1:9" ht="12.75">
      <c r="A128" t="s">
        <v>87</v>
      </c>
      <c r="B128">
        <f>B88*10000/B62</f>
        <v>0.7471718906561577</v>
      </c>
      <c r="C128">
        <f>C88*10000/C62</f>
        <v>0.7955145655235535</v>
      </c>
      <c r="D128">
        <f>D88*10000/D62</f>
        <v>0.5452409428473601</v>
      </c>
      <c r="E128">
        <f>E88*10000/E62</f>
        <v>0.6976285601159472</v>
      </c>
      <c r="F128">
        <f>F88*10000/F62</f>
        <v>0.33433493820258525</v>
      </c>
      <c r="G128">
        <f>AVERAGE(C128:E128)</f>
        <v>0.679461356162287</v>
      </c>
      <c r="H128">
        <f>STDEV(C128:E128)</f>
        <v>0.12612199263604543</v>
      </c>
      <c r="I128">
        <f>(B128*B4+C128*C4+D128*D4+E128*E4+F128*F4)/SUM(B4:F4)</f>
        <v>0.6433263338360837</v>
      </c>
    </row>
    <row r="129" spans="1:9" ht="12.75">
      <c r="A129" t="s">
        <v>88</v>
      </c>
      <c r="B129">
        <f>B89*10000/B62</f>
        <v>0.1256894893274875</v>
      </c>
      <c r="C129">
        <f>C89*10000/C62</f>
        <v>0.08755474338359405</v>
      </c>
      <c r="D129">
        <f>D89*10000/D62</f>
        <v>0.09278019424868265</v>
      </c>
      <c r="E129">
        <f>E89*10000/E62</f>
        <v>0.15414686616755063</v>
      </c>
      <c r="F129">
        <f>F89*10000/F62</f>
        <v>-0.05719356697942272</v>
      </c>
      <c r="G129">
        <f>AVERAGE(C129:E129)</f>
        <v>0.11149393459994245</v>
      </c>
      <c r="H129">
        <f>STDEV(C129:E129)</f>
        <v>0.03703080829078894</v>
      </c>
      <c r="I129">
        <f>(B129*B4+C129*C4+D129*D4+E129*E4+F129*F4)/SUM(B4:F4)</f>
        <v>0.09108163990993452</v>
      </c>
    </row>
    <row r="130" spans="1:9" ht="12.75">
      <c r="A130" t="s">
        <v>89</v>
      </c>
      <c r="B130">
        <f>B90*10000/B62</f>
        <v>0.05220695747384469</v>
      </c>
      <c r="C130">
        <f>C90*10000/C62</f>
        <v>0.01609615283757444</v>
      </c>
      <c r="D130">
        <f>D90*10000/D62</f>
        <v>-0.0413988181218712</v>
      </c>
      <c r="E130">
        <f>E90*10000/E62</f>
        <v>0.00927383894740542</v>
      </c>
      <c r="F130">
        <f>F90*10000/F62</f>
        <v>0.27092345668592394</v>
      </c>
      <c r="G130">
        <f>AVERAGE(C130:E130)</f>
        <v>-0.005342942112297112</v>
      </c>
      <c r="H130">
        <f>STDEV(C130:E130)</f>
        <v>0.03141107508216383</v>
      </c>
      <c r="I130">
        <f>(B130*B4+C130*C4+D130*D4+E130*E4+F130*F4)/SUM(B4:F4)</f>
        <v>0.03980595695232286</v>
      </c>
    </row>
    <row r="131" spans="1:9" ht="12.75">
      <c r="A131" t="s">
        <v>90</v>
      </c>
      <c r="B131">
        <f>B91*10000/B62</f>
        <v>0.02395632366286683</v>
      </c>
      <c r="C131">
        <f>C91*10000/C62</f>
        <v>-0.003970029424978655</v>
      </c>
      <c r="D131">
        <f>D91*10000/D62</f>
        <v>0.02037824900054797</v>
      </c>
      <c r="E131">
        <f>E91*10000/E62</f>
        <v>0.055793464637239436</v>
      </c>
      <c r="F131">
        <f>F91*10000/F62</f>
        <v>0.03601726181874393</v>
      </c>
      <c r="G131">
        <f>AVERAGE(C131:E131)</f>
        <v>0.024067228070936253</v>
      </c>
      <c r="H131">
        <f>STDEV(C131:E131)</f>
        <v>0.03005204203656577</v>
      </c>
      <c r="I131">
        <f>(B131*B4+C131*C4+D131*D4+E131*E4+F131*F4)/SUM(B4:F4)</f>
        <v>0.025641683999143315</v>
      </c>
    </row>
    <row r="132" spans="1:9" ht="12.75">
      <c r="A132" t="s">
        <v>91</v>
      </c>
      <c r="B132">
        <f>B92*10000/B62</f>
        <v>0.07303329773782156</v>
      </c>
      <c r="C132">
        <f>C92*10000/C62</f>
        <v>0.04934692813977576</v>
      </c>
      <c r="D132">
        <f>D92*10000/D62</f>
        <v>0.05092090623711263</v>
      </c>
      <c r="E132">
        <f>E92*10000/E62</f>
        <v>0.04989482822356971</v>
      </c>
      <c r="F132">
        <f>F92*10000/F62</f>
        <v>0.023722810707206228</v>
      </c>
      <c r="G132">
        <f>AVERAGE(C132:E132)</f>
        <v>0.050054220866819356</v>
      </c>
      <c r="H132">
        <f>STDEV(C132:E132)</f>
        <v>0.0007990033002229005</v>
      </c>
      <c r="I132">
        <f>(B132*B4+C132*C4+D132*D4+E132*E4+F132*F4)/SUM(B4:F4)</f>
        <v>0.04987720279110624</v>
      </c>
    </row>
    <row r="133" spans="1:9" ht="12.75">
      <c r="A133" t="s">
        <v>92</v>
      </c>
      <c r="B133">
        <f>B93*10000/B62</f>
        <v>0.09207052825522102</v>
      </c>
      <c r="C133">
        <f>C93*10000/C62</f>
        <v>0.0867369784982934</v>
      </c>
      <c r="D133">
        <f>D93*10000/D62</f>
        <v>0.08915525554716419</v>
      </c>
      <c r="E133">
        <f>E93*10000/E62</f>
        <v>0.09024688874226523</v>
      </c>
      <c r="F133">
        <f>F93*10000/F62</f>
        <v>0.061083872053693346</v>
      </c>
      <c r="G133">
        <f>AVERAGE(C133:E133)</f>
        <v>0.08871304092924094</v>
      </c>
      <c r="H133">
        <f>STDEV(C133:E133)</f>
        <v>0.0017962552175044915</v>
      </c>
      <c r="I133">
        <f>(B133*B4+C133*C4+D133*D4+E133*E4+F133*F4)/SUM(B4:F4)</f>
        <v>0.08551904895326198</v>
      </c>
    </row>
    <row r="134" spans="1:9" ht="12.75">
      <c r="A134" t="s">
        <v>93</v>
      </c>
      <c r="B134">
        <f>B94*10000/B62</f>
        <v>-0.005467160120395551</v>
      </c>
      <c r="C134">
        <f>C94*10000/C62</f>
        <v>-0.004260111458608675</v>
      </c>
      <c r="D134">
        <f>D94*10000/D62</f>
        <v>0.0029757524135300786</v>
      </c>
      <c r="E134">
        <f>E94*10000/E62</f>
        <v>0.003898999211099298</v>
      </c>
      <c r="F134">
        <f>F94*10000/F62</f>
        <v>-0.02196384177457888</v>
      </c>
      <c r="G134">
        <f>AVERAGE(C134:E134)</f>
        <v>0.0008715467220069005</v>
      </c>
      <c r="H134">
        <f>STDEV(C134:E134)</f>
        <v>0.004468056951776077</v>
      </c>
      <c r="I134">
        <f>(B134*B4+C134*C4+D134*D4+E134*E4+F134*F4)/SUM(B4:F4)</f>
        <v>-0.0030897102970286225</v>
      </c>
    </row>
    <row r="135" spans="1:9" ht="12.75">
      <c r="A135" t="s">
        <v>94</v>
      </c>
      <c r="B135">
        <f>B95*10000/B62</f>
        <v>0.0007354944440234953</v>
      </c>
      <c r="C135">
        <f>C95*10000/C62</f>
        <v>0.0019132361145872176</v>
      </c>
      <c r="D135">
        <f>D95*10000/D62</f>
        <v>0.002274815842087125</v>
      </c>
      <c r="E135">
        <f>E95*10000/E62</f>
        <v>-0.0002759474951136657</v>
      </c>
      <c r="F135">
        <f>F95*10000/F62</f>
        <v>0.004318178583365483</v>
      </c>
      <c r="G135">
        <f>AVERAGE(C135:E135)</f>
        <v>0.0013040348205202257</v>
      </c>
      <c r="H135">
        <f>STDEV(C135:E135)</f>
        <v>0.001380196747975303</v>
      </c>
      <c r="I135">
        <f>(B135*B4+C135*C4+D135*D4+E135*E4+F135*F4)/SUM(B4:F4)</f>
        <v>0.0016230537394400515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2005-11-09T12:25:03Z</cp:lastPrinted>
  <dcterms:created xsi:type="dcterms:W3CDTF">2005-11-09T12:25:03Z</dcterms:created>
  <dcterms:modified xsi:type="dcterms:W3CDTF">2005-11-09T17:20:15Z</dcterms:modified>
  <cp:category/>
  <cp:version/>
  <cp:contentType/>
  <cp:contentStatus/>
</cp:coreProperties>
</file>