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<sst xmlns="http://schemas.openxmlformats.org/spreadsheetml/2006/main" count="204" uniqueCount="98">
  <si>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17/01/2006       15:47:47</t>
  </si>
  <si>
    <t>LISSNER</t>
  </si>
  <si>
    <t>HCMQAP728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</si>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</sst>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754536"/>
        <c:axId val="63919913"/>
      </c:lineChart>
      <c:catAx>
        <c:axId val="667545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</v>
      </c>
      <c r="C4" s="12">
        <v>-0.003757</v>
      </c>
      <c r="D4" s="12">
        <v>-0.003756</v>
      </c>
      <c r="E4" s="12">
        <v>-0.003756</v>
      </c>
      <c r="F4" s="24">
        <v>-0.002074</v>
      </c>
      <c r="G4" s="34">
        <v>-0.011708</v>
      </c>
    </row>
    <row r="5" spans="1:7" ht="12.75" thickBot="1">
      <c r="A5" s="44" t="s">
        <v>13</v>
      </c>
      <c r="B5" s="45">
        <v>6.351402</v>
      </c>
      <c r="C5" s="46">
        <v>1.959296</v>
      </c>
      <c r="D5" s="46">
        <v>0.221018</v>
      </c>
      <c r="E5" s="46">
        <v>-3.082488</v>
      </c>
      <c r="F5" s="47">
        <v>-5.364121</v>
      </c>
      <c r="G5" s="48">
        <v>7.299166</v>
      </c>
    </row>
    <row r="6" spans="1:7" ht="12.75" thickTop="1">
      <c r="A6" s="6" t="s">
        <v>14</v>
      </c>
      <c r="B6" s="39">
        <v>12.85729</v>
      </c>
      <c r="C6" s="40">
        <v>-99.31924</v>
      </c>
      <c r="D6" s="40">
        <v>20.81036</v>
      </c>
      <c r="E6" s="40">
        <v>1.764007</v>
      </c>
      <c r="F6" s="41">
        <v>125.0211</v>
      </c>
      <c r="G6" s="42">
        <v>0.004131854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3.064644</v>
      </c>
      <c r="C8" s="13">
        <v>-1.304902</v>
      </c>
      <c r="D8" s="13">
        <v>-3.28715</v>
      </c>
      <c r="E8" s="13">
        <v>-2.634608</v>
      </c>
      <c r="F8" s="25">
        <v>-4.966146</v>
      </c>
      <c r="G8" s="35">
        <v>-1.952821</v>
      </c>
    </row>
    <row r="9" spans="1:7" ht="12">
      <c r="A9" s="20" t="s">
        <v>17</v>
      </c>
      <c r="B9" s="29">
        <v>-0.6994262</v>
      </c>
      <c r="C9" s="13">
        <v>-0.2103263</v>
      </c>
      <c r="D9" s="13">
        <v>-0.1041977</v>
      </c>
      <c r="E9" s="13">
        <v>0.08051514</v>
      </c>
      <c r="F9" s="25">
        <v>-1.913677</v>
      </c>
      <c r="G9" s="35">
        <v>-0.4121046</v>
      </c>
    </row>
    <row r="10" spans="1:7" ht="12">
      <c r="A10" s="20" t="s">
        <v>18</v>
      </c>
      <c r="B10" s="29">
        <v>-1.425105</v>
      </c>
      <c r="C10" s="13">
        <v>0.3258668</v>
      </c>
      <c r="D10" s="13">
        <v>1.171379</v>
      </c>
      <c r="E10" s="13">
        <v>0.8123302</v>
      </c>
      <c r="F10" s="25">
        <v>0.2471404</v>
      </c>
      <c r="G10" s="35">
        <v>0.3813436</v>
      </c>
    </row>
    <row r="11" spans="1:7" ht="12">
      <c r="A11" s="21" t="s">
        <v>19</v>
      </c>
      <c r="B11" s="31">
        <v>1.845896</v>
      </c>
      <c r="C11" s="15">
        <v>1.269725</v>
      </c>
      <c r="D11" s="15">
        <v>1.27938</v>
      </c>
      <c r="E11" s="15">
        <v>0.3008132</v>
      </c>
      <c r="F11" s="27">
        <v>12.08212</v>
      </c>
      <c r="G11" s="37">
        <v>2.558758</v>
      </c>
    </row>
    <row r="12" spans="1:7" ht="12">
      <c r="A12" s="20" t="s">
        <v>20</v>
      </c>
      <c r="B12" s="29">
        <v>0.08325981</v>
      </c>
      <c r="C12" s="13">
        <v>0.2024174</v>
      </c>
      <c r="D12" s="13">
        <v>0.186726</v>
      </c>
      <c r="E12" s="13">
        <v>0.1494969</v>
      </c>
      <c r="F12" s="25">
        <v>-0.1821277</v>
      </c>
      <c r="G12" s="35">
        <v>0.1175214</v>
      </c>
    </row>
    <row r="13" spans="1:7" ht="12">
      <c r="A13" s="20" t="s">
        <v>21</v>
      </c>
      <c r="B13" s="29">
        <v>-0.004968856</v>
      </c>
      <c r="C13" s="13">
        <v>-0.1268325</v>
      </c>
      <c r="D13" s="13">
        <v>0.02474641</v>
      </c>
      <c r="E13" s="13">
        <v>0.01078479</v>
      </c>
      <c r="F13" s="25">
        <v>-0.2692613</v>
      </c>
      <c r="G13" s="35">
        <v>-0.05844931</v>
      </c>
    </row>
    <row r="14" spans="1:7" ht="12">
      <c r="A14" s="20" t="s">
        <v>22</v>
      </c>
      <c r="B14" s="29">
        <v>-0.06459867</v>
      </c>
      <c r="C14" s="13">
        <v>0.01759968</v>
      </c>
      <c r="D14" s="13">
        <v>-0.0200546</v>
      </c>
      <c r="E14" s="13">
        <v>0.001336423</v>
      </c>
      <c r="F14" s="25">
        <v>-0.1295277</v>
      </c>
      <c r="G14" s="35">
        <v>-0.02686285</v>
      </c>
    </row>
    <row r="15" spans="1:7" ht="12">
      <c r="A15" s="21" t="s">
        <v>23</v>
      </c>
      <c r="B15" s="31">
        <v>-0.4481468</v>
      </c>
      <c r="C15" s="15">
        <v>-0.1766845</v>
      </c>
      <c r="D15" s="15">
        <v>-0.1662793</v>
      </c>
      <c r="E15" s="15">
        <v>-0.2293478</v>
      </c>
      <c r="F15" s="27">
        <v>-0.4486798</v>
      </c>
      <c r="G15" s="37">
        <v>-0.2624421</v>
      </c>
    </row>
    <row r="16" spans="1:7" ht="12">
      <c r="A16" s="20" t="s">
        <v>24</v>
      </c>
      <c r="B16" s="29">
        <v>-0.003572857</v>
      </c>
      <c r="C16" s="13">
        <v>0.03325906</v>
      </c>
      <c r="D16" s="13">
        <v>0.04860137</v>
      </c>
      <c r="E16" s="13">
        <v>0.03147777</v>
      </c>
      <c r="F16" s="25">
        <v>0.0275227</v>
      </c>
      <c r="G16" s="35">
        <v>0.03040727</v>
      </c>
    </row>
    <row r="17" spans="1:7" ht="12">
      <c r="A17" s="20" t="s">
        <v>25</v>
      </c>
      <c r="B17" s="29">
        <v>-0.02792564</v>
      </c>
      <c r="C17" s="13">
        <v>-0.01056529</v>
      </c>
      <c r="D17" s="13">
        <v>-0.02679213</v>
      </c>
      <c r="E17" s="13">
        <v>-0.02680155</v>
      </c>
      <c r="F17" s="25">
        <v>-0.03999068</v>
      </c>
      <c r="G17" s="35">
        <v>-0.02480667</v>
      </c>
    </row>
    <row r="18" spans="1:7" ht="12">
      <c r="A18" s="20" t="s">
        <v>26</v>
      </c>
      <c r="B18" s="29">
        <v>0.007203703</v>
      </c>
      <c r="C18" s="13">
        <v>0.02335668</v>
      </c>
      <c r="D18" s="13">
        <v>-0.01664759</v>
      </c>
      <c r="E18" s="13">
        <v>-0.003545819</v>
      </c>
      <c r="F18" s="25">
        <v>-0.05069344</v>
      </c>
      <c r="G18" s="35">
        <v>-0.004930805</v>
      </c>
    </row>
    <row r="19" spans="1:7" ht="12">
      <c r="A19" s="21" t="s">
        <v>27</v>
      </c>
      <c r="B19" s="31">
        <v>-0.2108999</v>
      </c>
      <c r="C19" s="15">
        <v>-0.2015974</v>
      </c>
      <c r="D19" s="15">
        <v>-0.1998013</v>
      </c>
      <c r="E19" s="15">
        <v>-0.1893109</v>
      </c>
      <c r="F19" s="27">
        <v>-0.1421906</v>
      </c>
      <c r="G19" s="37">
        <v>-0.1916712</v>
      </c>
    </row>
    <row r="20" spans="1:7" ht="12.75" thickBot="1">
      <c r="A20" s="44" t="s">
        <v>28</v>
      </c>
      <c r="B20" s="45">
        <v>-0.002573694</v>
      </c>
      <c r="C20" s="46">
        <v>-0.007707496</v>
      </c>
      <c r="D20" s="46">
        <v>-0.009895347</v>
      </c>
      <c r="E20" s="46">
        <v>-0.005811946</v>
      </c>
      <c r="F20" s="47">
        <v>-0.004940593</v>
      </c>
      <c r="G20" s="48">
        <v>-0.006663834</v>
      </c>
    </row>
    <row r="21" spans="1:7" ht="12.75" thickTop="1">
      <c r="A21" s="6" t="s">
        <v>29</v>
      </c>
      <c r="B21" s="39">
        <v>-36.29211</v>
      </c>
      <c r="C21" s="40">
        <v>74.58661</v>
      </c>
      <c r="D21" s="40">
        <v>-11.15266</v>
      </c>
      <c r="E21" s="40">
        <v>-54.88176</v>
      </c>
      <c r="F21" s="41">
        <v>24.25322</v>
      </c>
      <c r="G21" s="43">
        <v>0.007270865</v>
      </c>
    </row>
    <row r="22" spans="1:7" ht="12">
      <c r="A22" s="20" t="s">
        <v>30</v>
      </c>
      <c r="B22" s="29">
        <v>127.0349</v>
      </c>
      <c r="C22" s="13">
        <v>39.18611</v>
      </c>
      <c r="D22" s="13">
        <v>4.420362</v>
      </c>
      <c r="E22" s="13">
        <v>-61.65055</v>
      </c>
      <c r="F22" s="25">
        <v>-107.2865</v>
      </c>
      <c r="G22" s="36">
        <v>0</v>
      </c>
    </row>
    <row r="23" spans="1:7" ht="12">
      <c r="A23" s="20" t="s">
        <v>31</v>
      </c>
      <c r="B23" s="29">
        <v>0.1846569</v>
      </c>
      <c r="C23" s="13">
        <v>-0.1082132</v>
      </c>
      <c r="D23" s="13">
        <v>-1.067561</v>
      </c>
      <c r="E23" s="13">
        <v>0.731318</v>
      </c>
      <c r="F23" s="25">
        <v>1.726347</v>
      </c>
      <c r="G23" s="35">
        <v>0.1491835</v>
      </c>
    </row>
    <row r="24" spans="1:7" ht="12">
      <c r="A24" s="20" t="s">
        <v>32</v>
      </c>
      <c r="B24" s="29">
        <v>-3.055383</v>
      </c>
      <c r="C24" s="13">
        <v>-0.8352972</v>
      </c>
      <c r="D24" s="13">
        <v>-1.258842</v>
      </c>
      <c r="E24" s="13">
        <v>-2.339446</v>
      </c>
      <c r="F24" s="25">
        <v>-3.158189</v>
      </c>
      <c r="G24" s="35">
        <v>-1.930338</v>
      </c>
    </row>
    <row r="25" spans="1:7" ht="12">
      <c r="A25" s="20" t="s">
        <v>33</v>
      </c>
      <c r="B25" s="29">
        <v>-0.4483933</v>
      </c>
      <c r="C25" s="13">
        <v>0.09013444</v>
      </c>
      <c r="D25" s="13">
        <v>-0.6151243</v>
      </c>
      <c r="E25" s="13">
        <v>0.5592368</v>
      </c>
      <c r="F25" s="25">
        <v>-1.589524</v>
      </c>
      <c r="G25" s="35">
        <v>-0.2680269</v>
      </c>
    </row>
    <row r="26" spans="1:7" ht="12">
      <c r="A26" s="21" t="s">
        <v>34</v>
      </c>
      <c r="B26" s="31">
        <v>0.3095773</v>
      </c>
      <c r="C26" s="15">
        <v>-0.292024</v>
      </c>
      <c r="D26" s="15">
        <v>0.2163063</v>
      </c>
      <c r="E26" s="15">
        <v>0.3061142</v>
      </c>
      <c r="F26" s="27">
        <v>1.920403</v>
      </c>
      <c r="G26" s="37">
        <v>0.3555748</v>
      </c>
    </row>
    <row r="27" spans="1:7" ht="12">
      <c r="A27" s="20" t="s">
        <v>35</v>
      </c>
      <c r="B27" s="29">
        <v>-0.2597696</v>
      </c>
      <c r="C27" s="13">
        <v>-0.0494825</v>
      </c>
      <c r="D27" s="13">
        <v>-0.2812795</v>
      </c>
      <c r="E27" s="13">
        <v>-0.2274774</v>
      </c>
      <c r="F27" s="25">
        <v>0.005061545</v>
      </c>
      <c r="G27" s="35">
        <v>-0.1713904</v>
      </c>
    </row>
    <row r="28" spans="1:7" ht="12">
      <c r="A28" s="20" t="s">
        <v>36</v>
      </c>
      <c r="B28" s="29">
        <v>-0.1857883</v>
      </c>
      <c r="C28" s="13">
        <v>-0.2168426</v>
      </c>
      <c r="D28" s="13">
        <v>-0.2096583</v>
      </c>
      <c r="E28" s="13">
        <v>-0.09832936</v>
      </c>
      <c r="F28" s="25">
        <v>-0.3142909</v>
      </c>
      <c r="G28" s="35">
        <v>-0.1950318</v>
      </c>
    </row>
    <row r="29" spans="1:7" ht="12">
      <c r="A29" s="20" t="s">
        <v>37</v>
      </c>
      <c r="B29" s="29">
        <v>0.06821434</v>
      </c>
      <c r="C29" s="13">
        <v>-0.045832</v>
      </c>
      <c r="D29" s="13">
        <v>0.05839021</v>
      </c>
      <c r="E29" s="13">
        <v>0.06247317</v>
      </c>
      <c r="F29" s="25">
        <v>-0.05246357</v>
      </c>
      <c r="G29" s="35">
        <v>0.02099495</v>
      </c>
    </row>
    <row r="30" spans="1:7" ht="12">
      <c r="A30" s="21" t="s">
        <v>38</v>
      </c>
      <c r="B30" s="31">
        <v>0.005025452</v>
      </c>
      <c r="C30" s="15">
        <v>0.003334906</v>
      </c>
      <c r="D30" s="15">
        <v>-0.008459832</v>
      </c>
      <c r="E30" s="15">
        <v>-0.0117463</v>
      </c>
      <c r="F30" s="27">
        <v>0.4612472</v>
      </c>
      <c r="G30" s="37">
        <v>0.05791783</v>
      </c>
    </row>
    <row r="31" spans="1:7" ht="12">
      <c r="A31" s="20" t="s">
        <v>39</v>
      </c>
      <c r="B31" s="29">
        <v>-0.03325122</v>
      </c>
      <c r="C31" s="13">
        <v>-0.0162152</v>
      </c>
      <c r="D31" s="13">
        <v>-0.0207714</v>
      </c>
      <c r="E31" s="13">
        <v>-0.03403691</v>
      </c>
      <c r="F31" s="25">
        <v>-0.02423933</v>
      </c>
      <c r="G31" s="35">
        <v>-0.02513927</v>
      </c>
    </row>
    <row r="32" spans="1:7" ht="12">
      <c r="A32" s="20" t="s">
        <v>40</v>
      </c>
      <c r="B32" s="29">
        <v>-0.00917353</v>
      </c>
      <c r="C32" s="13">
        <v>-0.023219</v>
      </c>
      <c r="D32" s="13">
        <v>-0.02061025</v>
      </c>
      <c r="E32" s="13">
        <v>0.02144083</v>
      </c>
      <c r="F32" s="25">
        <v>-0.007973391</v>
      </c>
      <c r="G32" s="35">
        <v>-0.007781553</v>
      </c>
    </row>
    <row r="33" spans="1:7" ht="12">
      <c r="A33" s="20" t="s">
        <v>41</v>
      </c>
      <c r="B33" s="29">
        <v>0.1200174</v>
      </c>
      <c r="C33" s="13">
        <v>0.08028028</v>
      </c>
      <c r="D33" s="13">
        <v>0.1000886</v>
      </c>
      <c r="E33" s="13">
        <v>0.1026968</v>
      </c>
      <c r="F33" s="25">
        <v>0.06339182</v>
      </c>
      <c r="G33" s="35">
        <v>0.09397181</v>
      </c>
    </row>
    <row r="34" spans="1:7" ht="12">
      <c r="A34" s="21" t="s">
        <v>42</v>
      </c>
      <c r="B34" s="31">
        <v>-0.01552323</v>
      </c>
      <c r="C34" s="15">
        <v>0.0002469072</v>
      </c>
      <c r="D34" s="15">
        <v>0.003516451</v>
      </c>
      <c r="E34" s="15">
        <v>0.01160138</v>
      </c>
      <c r="F34" s="27">
        <v>-0.004159708</v>
      </c>
      <c r="G34" s="37">
        <v>0.0008711496</v>
      </c>
    </row>
    <row r="35" spans="1:7" ht="12.75" thickBot="1">
      <c r="A35" s="22" t="s">
        <v>43</v>
      </c>
      <c r="B35" s="32">
        <v>-0.001680347</v>
      </c>
      <c r="C35" s="16">
        <v>-0.001790926</v>
      </c>
      <c r="D35" s="16">
        <v>-0.0005155025</v>
      </c>
      <c r="E35" s="16">
        <v>-0.001387148</v>
      </c>
      <c r="F35" s="28">
        <v>-0.005752428</v>
      </c>
      <c r="G35" s="38">
        <v>-0.001897648</v>
      </c>
    </row>
    <row r="36" spans="1:7" ht="12">
      <c r="A36" s="4" t="s">
        <v>44</v>
      </c>
      <c r="B36" s="3">
        <v>21.97876</v>
      </c>
      <c r="C36" s="3">
        <v>21.97876</v>
      </c>
      <c r="D36" s="3">
        <v>21.99097</v>
      </c>
      <c r="E36" s="3">
        <v>21.99097</v>
      </c>
      <c r="F36" s="3">
        <v>22.00317</v>
      </c>
      <c r="G36" s="3"/>
    </row>
    <row r="37" spans="1:6" ht="12">
      <c r="A37" s="4" t="s">
        <v>45</v>
      </c>
      <c r="B37" s="2">
        <v>-0.2202352</v>
      </c>
      <c r="C37" s="2">
        <v>-0.1368205</v>
      </c>
      <c r="D37" s="2">
        <v>-0.1042684</v>
      </c>
      <c r="E37" s="2">
        <v>-0.08900961</v>
      </c>
      <c r="F37" s="2">
        <v>-0.07425944</v>
      </c>
    </row>
    <row r="38" spans="1:7" ht="12">
      <c r="A38" s="4" t="s">
        <v>53</v>
      </c>
      <c r="B38" s="2">
        <v>-2.107022E-05</v>
      </c>
      <c r="C38" s="2">
        <v>0.0001683432</v>
      </c>
      <c r="D38" s="2">
        <v>-3.536923E-05</v>
      </c>
      <c r="E38" s="2">
        <v>0</v>
      </c>
      <c r="F38" s="2">
        <v>-0.0002120692</v>
      </c>
      <c r="G38" s="2">
        <v>7.291863E-05</v>
      </c>
    </row>
    <row r="39" spans="1:7" ht="12.75" thickBot="1">
      <c r="A39" s="4" t="s">
        <v>54</v>
      </c>
      <c r="B39" s="2">
        <v>6.196425E-05</v>
      </c>
      <c r="C39" s="2">
        <v>-0.0001274569</v>
      </c>
      <c r="D39" s="2">
        <v>1.897515E-05</v>
      </c>
      <c r="E39" s="2">
        <v>9.327696E-05</v>
      </c>
      <c r="F39" s="2">
        <v>-4.350569E-05</v>
      </c>
      <c r="G39" s="2">
        <v>0.0009198197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3.116772</v>
      </c>
      <c r="F40" s="17" t="s">
        <v>48</v>
      </c>
      <c r="G40" s="8">
        <v>55.063915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0.003757</v>
      </c>
      <c r="D4">
        <v>0.003756</v>
      </c>
      <c r="E4">
        <v>0.003756</v>
      </c>
      <c r="F4">
        <v>0.002074</v>
      </c>
      <c r="G4">
        <v>0.011708</v>
      </c>
    </row>
    <row r="5" spans="1:7" ht="12.75">
      <c r="A5" t="s">
        <v>13</v>
      </c>
      <c r="B5">
        <v>6.351402</v>
      </c>
      <c r="C5">
        <v>1.959296</v>
      </c>
      <c r="D5">
        <v>0.221018</v>
      </c>
      <c r="E5">
        <v>-3.082488</v>
      </c>
      <c r="F5">
        <v>-5.364121</v>
      </c>
      <c r="G5">
        <v>7.299166</v>
      </c>
    </row>
    <row r="6" spans="1:7" ht="12.75">
      <c r="A6" t="s">
        <v>14</v>
      </c>
      <c r="B6" s="49">
        <v>12.85729</v>
      </c>
      <c r="C6" s="49">
        <v>-99.31924</v>
      </c>
      <c r="D6" s="49">
        <v>20.81036</v>
      </c>
      <c r="E6" s="49">
        <v>1.764007</v>
      </c>
      <c r="F6" s="49">
        <v>125.0211</v>
      </c>
      <c r="G6" s="49">
        <v>0.004131854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3.064644</v>
      </c>
      <c r="C8" s="49">
        <v>-1.304902</v>
      </c>
      <c r="D8" s="49">
        <v>-3.28715</v>
      </c>
      <c r="E8" s="49">
        <v>-2.634608</v>
      </c>
      <c r="F8" s="49">
        <v>-4.966146</v>
      </c>
      <c r="G8" s="49">
        <v>-1.952821</v>
      </c>
    </row>
    <row r="9" spans="1:7" ht="12.75">
      <c r="A9" t="s">
        <v>17</v>
      </c>
      <c r="B9" s="49">
        <v>-0.6994262</v>
      </c>
      <c r="C9" s="49">
        <v>-0.2103263</v>
      </c>
      <c r="D9" s="49">
        <v>-0.1041977</v>
      </c>
      <c r="E9" s="49">
        <v>0.08051514</v>
      </c>
      <c r="F9" s="49">
        <v>-1.913677</v>
      </c>
      <c r="G9" s="49">
        <v>-0.4121046</v>
      </c>
    </row>
    <row r="10" spans="1:7" ht="12.75">
      <c r="A10" t="s">
        <v>18</v>
      </c>
      <c r="B10" s="49">
        <v>-1.425105</v>
      </c>
      <c r="C10" s="49">
        <v>0.3258668</v>
      </c>
      <c r="D10" s="49">
        <v>1.171379</v>
      </c>
      <c r="E10" s="49">
        <v>0.8123302</v>
      </c>
      <c r="F10" s="49">
        <v>0.2471404</v>
      </c>
      <c r="G10" s="49">
        <v>0.3813436</v>
      </c>
    </row>
    <row r="11" spans="1:7" ht="12.75">
      <c r="A11" t="s">
        <v>19</v>
      </c>
      <c r="B11" s="49">
        <v>1.845896</v>
      </c>
      <c r="C11" s="49">
        <v>1.269725</v>
      </c>
      <c r="D11" s="49">
        <v>1.27938</v>
      </c>
      <c r="E11" s="49">
        <v>0.3008132</v>
      </c>
      <c r="F11" s="49">
        <v>12.08212</v>
      </c>
      <c r="G11" s="49">
        <v>2.558758</v>
      </c>
    </row>
    <row r="12" spans="1:7" ht="12.75">
      <c r="A12" t="s">
        <v>20</v>
      </c>
      <c r="B12" s="49">
        <v>0.08325981</v>
      </c>
      <c r="C12" s="49">
        <v>0.2024174</v>
      </c>
      <c r="D12" s="49">
        <v>0.186726</v>
      </c>
      <c r="E12" s="49">
        <v>0.1494969</v>
      </c>
      <c r="F12" s="49">
        <v>-0.1821277</v>
      </c>
      <c r="G12" s="49">
        <v>0.1175214</v>
      </c>
    </row>
    <row r="13" spans="1:7" ht="12.75">
      <c r="A13" t="s">
        <v>21</v>
      </c>
      <c r="B13" s="49">
        <v>-0.004968856</v>
      </c>
      <c r="C13" s="49">
        <v>-0.1268325</v>
      </c>
      <c r="D13" s="49">
        <v>0.02474641</v>
      </c>
      <c r="E13" s="49">
        <v>0.01078479</v>
      </c>
      <c r="F13" s="49">
        <v>-0.2692613</v>
      </c>
      <c r="G13" s="49">
        <v>-0.05844931</v>
      </c>
    </row>
    <row r="14" spans="1:7" ht="12.75">
      <c r="A14" t="s">
        <v>22</v>
      </c>
      <c r="B14" s="49">
        <v>-0.06459867</v>
      </c>
      <c r="C14" s="49">
        <v>0.01759968</v>
      </c>
      <c r="D14" s="49">
        <v>-0.0200546</v>
      </c>
      <c r="E14" s="49">
        <v>0.001336423</v>
      </c>
      <c r="F14" s="49">
        <v>-0.1295277</v>
      </c>
      <c r="G14" s="49">
        <v>-0.02686285</v>
      </c>
    </row>
    <row r="15" spans="1:7" ht="12.75">
      <c r="A15" t="s">
        <v>23</v>
      </c>
      <c r="B15" s="49">
        <v>-0.4481468</v>
      </c>
      <c r="C15" s="49">
        <v>-0.1766845</v>
      </c>
      <c r="D15" s="49">
        <v>-0.1662793</v>
      </c>
      <c r="E15" s="49">
        <v>-0.2293478</v>
      </c>
      <c r="F15" s="49">
        <v>-0.4486798</v>
      </c>
      <c r="G15" s="49">
        <v>-0.2624421</v>
      </c>
    </row>
    <row r="16" spans="1:7" ht="12.75">
      <c r="A16" t="s">
        <v>24</v>
      </c>
      <c r="B16" s="49">
        <v>-0.003572857</v>
      </c>
      <c r="C16" s="49">
        <v>0.03325906</v>
      </c>
      <c r="D16" s="49">
        <v>0.04860137</v>
      </c>
      <c r="E16" s="49">
        <v>0.03147777</v>
      </c>
      <c r="F16" s="49">
        <v>0.0275227</v>
      </c>
      <c r="G16" s="49">
        <v>0.03040727</v>
      </c>
    </row>
    <row r="17" spans="1:7" ht="12.75">
      <c r="A17" t="s">
        <v>25</v>
      </c>
      <c r="B17" s="49">
        <v>-0.02792564</v>
      </c>
      <c r="C17" s="49">
        <v>-0.01056529</v>
      </c>
      <c r="D17" s="49">
        <v>-0.02679213</v>
      </c>
      <c r="E17" s="49">
        <v>-0.02680155</v>
      </c>
      <c r="F17" s="49">
        <v>-0.03999068</v>
      </c>
      <c r="G17" s="49">
        <v>-0.02480667</v>
      </c>
    </row>
    <row r="18" spans="1:7" ht="12.75">
      <c r="A18" t="s">
        <v>26</v>
      </c>
      <c r="B18" s="49">
        <v>0.007203703</v>
      </c>
      <c r="C18" s="49">
        <v>0.02335668</v>
      </c>
      <c r="D18" s="49">
        <v>-0.01664759</v>
      </c>
      <c r="E18" s="49">
        <v>-0.003545819</v>
      </c>
      <c r="F18" s="49">
        <v>-0.05069344</v>
      </c>
      <c r="G18" s="49">
        <v>-0.004930805</v>
      </c>
    </row>
    <row r="19" spans="1:7" ht="12.75">
      <c r="A19" t="s">
        <v>27</v>
      </c>
      <c r="B19" s="49">
        <v>-0.2108999</v>
      </c>
      <c r="C19" s="49">
        <v>-0.2015974</v>
      </c>
      <c r="D19" s="49">
        <v>-0.1998013</v>
      </c>
      <c r="E19" s="49">
        <v>-0.1893109</v>
      </c>
      <c r="F19" s="49">
        <v>-0.1421906</v>
      </c>
      <c r="G19" s="49">
        <v>-0.1916712</v>
      </c>
    </row>
    <row r="20" spans="1:7" ht="12.75">
      <c r="A20" t="s">
        <v>28</v>
      </c>
      <c r="B20" s="49">
        <v>-0.002573694</v>
      </c>
      <c r="C20" s="49">
        <v>-0.007707496</v>
      </c>
      <c r="D20" s="49">
        <v>-0.009895347</v>
      </c>
      <c r="E20" s="49">
        <v>-0.005811946</v>
      </c>
      <c r="F20" s="49">
        <v>-0.004940593</v>
      </c>
      <c r="G20" s="49">
        <v>-0.006663834</v>
      </c>
    </row>
    <row r="21" spans="1:7" ht="12.75">
      <c r="A21" t="s">
        <v>29</v>
      </c>
      <c r="B21" s="49">
        <v>-36.29211</v>
      </c>
      <c r="C21" s="49">
        <v>74.58661</v>
      </c>
      <c r="D21" s="49">
        <v>-11.15266</v>
      </c>
      <c r="E21" s="49">
        <v>-54.88176</v>
      </c>
      <c r="F21" s="49">
        <v>24.25322</v>
      </c>
      <c r="G21" s="49">
        <v>0.007270865</v>
      </c>
    </row>
    <row r="22" spans="1:7" ht="12.75">
      <c r="A22" t="s">
        <v>30</v>
      </c>
      <c r="B22" s="49">
        <v>127.0349</v>
      </c>
      <c r="C22" s="49">
        <v>39.18611</v>
      </c>
      <c r="D22" s="49">
        <v>4.420362</v>
      </c>
      <c r="E22" s="49">
        <v>-61.65055</v>
      </c>
      <c r="F22" s="49">
        <v>-107.2865</v>
      </c>
      <c r="G22" s="49">
        <v>0</v>
      </c>
    </row>
    <row r="23" spans="1:7" ht="12.75">
      <c r="A23" t="s">
        <v>31</v>
      </c>
      <c r="B23" s="49">
        <v>0.1846569</v>
      </c>
      <c r="C23" s="49">
        <v>-0.1082132</v>
      </c>
      <c r="D23" s="49">
        <v>-1.067561</v>
      </c>
      <c r="E23" s="49">
        <v>0.731318</v>
      </c>
      <c r="F23" s="49">
        <v>1.726347</v>
      </c>
      <c r="G23" s="49">
        <v>0.1491835</v>
      </c>
    </row>
    <row r="24" spans="1:7" ht="12.75">
      <c r="A24" t="s">
        <v>32</v>
      </c>
      <c r="B24" s="49">
        <v>-3.055383</v>
      </c>
      <c r="C24" s="49">
        <v>-0.8352972</v>
      </c>
      <c r="D24" s="49">
        <v>-1.258842</v>
      </c>
      <c r="E24" s="49">
        <v>-2.339446</v>
      </c>
      <c r="F24" s="49">
        <v>-3.158189</v>
      </c>
      <c r="G24" s="49">
        <v>-1.930338</v>
      </c>
    </row>
    <row r="25" spans="1:7" ht="12.75">
      <c r="A25" t="s">
        <v>33</v>
      </c>
      <c r="B25" s="49">
        <v>-0.4483933</v>
      </c>
      <c r="C25" s="49">
        <v>0.09013444</v>
      </c>
      <c r="D25" s="49">
        <v>-0.6151243</v>
      </c>
      <c r="E25" s="49">
        <v>0.5592368</v>
      </c>
      <c r="F25" s="49">
        <v>-1.589524</v>
      </c>
      <c r="G25" s="49">
        <v>-0.2680269</v>
      </c>
    </row>
    <row r="26" spans="1:7" ht="12.75">
      <c r="A26" t="s">
        <v>34</v>
      </c>
      <c r="B26" s="49">
        <v>0.3095773</v>
      </c>
      <c r="C26" s="49">
        <v>-0.292024</v>
      </c>
      <c r="D26" s="49">
        <v>0.2163063</v>
      </c>
      <c r="E26" s="49">
        <v>0.3061142</v>
      </c>
      <c r="F26" s="49">
        <v>1.920403</v>
      </c>
      <c r="G26" s="49">
        <v>0.3555748</v>
      </c>
    </row>
    <row r="27" spans="1:7" ht="12.75">
      <c r="A27" t="s">
        <v>35</v>
      </c>
      <c r="B27" s="49">
        <v>-0.2597696</v>
      </c>
      <c r="C27" s="49">
        <v>-0.0494825</v>
      </c>
      <c r="D27" s="49">
        <v>-0.2812795</v>
      </c>
      <c r="E27" s="49">
        <v>-0.2274774</v>
      </c>
      <c r="F27" s="49">
        <v>0.005061545</v>
      </c>
      <c r="G27" s="49">
        <v>-0.1713904</v>
      </c>
    </row>
    <row r="28" spans="1:7" ht="12.75">
      <c r="A28" t="s">
        <v>36</v>
      </c>
      <c r="B28" s="49">
        <v>-0.1857883</v>
      </c>
      <c r="C28" s="49">
        <v>-0.2168426</v>
      </c>
      <c r="D28" s="49">
        <v>-0.2096583</v>
      </c>
      <c r="E28" s="49">
        <v>-0.09832936</v>
      </c>
      <c r="F28" s="49">
        <v>-0.3142909</v>
      </c>
      <c r="G28" s="49">
        <v>-0.1950318</v>
      </c>
    </row>
    <row r="29" spans="1:7" ht="12.75">
      <c r="A29" t="s">
        <v>37</v>
      </c>
      <c r="B29" s="49">
        <v>0.06821434</v>
      </c>
      <c r="C29" s="49">
        <v>-0.045832</v>
      </c>
      <c r="D29" s="49">
        <v>0.05839021</v>
      </c>
      <c r="E29" s="49">
        <v>0.06247317</v>
      </c>
      <c r="F29" s="49">
        <v>-0.05246357</v>
      </c>
      <c r="G29" s="49">
        <v>0.02099495</v>
      </c>
    </row>
    <row r="30" spans="1:7" ht="12.75">
      <c r="A30" t="s">
        <v>38</v>
      </c>
      <c r="B30" s="49">
        <v>0.005025452</v>
      </c>
      <c r="C30" s="49">
        <v>0.003334906</v>
      </c>
      <c r="D30" s="49">
        <v>-0.008459832</v>
      </c>
      <c r="E30" s="49">
        <v>-0.0117463</v>
      </c>
      <c r="F30" s="49">
        <v>0.4612472</v>
      </c>
      <c r="G30" s="49">
        <v>0.05791783</v>
      </c>
    </row>
    <row r="31" spans="1:7" ht="12.75">
      <c r="A31" t="s">
        <v>39</v>
      </c>
      <c r="B31" s="49">
        <v>-0.03325122</v>
      </c>
      <c r="C31" s="49">
        <v>-0.0162152</v>
      </c>
      <c r="D31" s="49">
        <v>-0.0207714</v>
      </c>
      <c r="E31" s="49">
        <v>-0.03403691</v>
      </c>
      <c r="F31" s="49">
        <v>-0.02423933</v>
      </c>
      <c r="G31" s="49">
        <v>-0.02513927</v>
      </c>
    </row>
    <row r="32" spans="1:7" ht="12.75">
      <c r="A32" t="s">
        <v>40</v>
      </c>
      <c r="B32" s="49">
        <v>-0.00917353</v>
      </c>
      <c r="C32" s="49">
        <v>-0.023219</v>
      </c>
      <c r="D32" s="49">
        <v>-0.02061025</v>
      </c>
      <c r="E32" s="49">
        <v>0.02144083</v>
      </c>
      <c r="F32" s="49">
        <v>-0.007973391</v>
      </c>
      <c r="G32" s="49">
        <v>-0.007781553</v>
      </c>
    </row>
    <row r="33" spans="1:7" ht="12.75">
      <c r="A33" t="s">
        <v>41</v>
      </c>
      <c r="B33" s="49">
        <v>0.1200174</v>
      </c>
      <c r="C33" s="49">
        <v>0.08028028</v>
      </c>
      <c r="D33" s="49">
        <v>0.1000886</v>
      </c>
      <c r="E33" s="49">
        <v>0.1026968</v>
      </c>
      <c r="F33" s="49">
        <v>0.06339182</v>
      </c>
      <c r="G33" s="49">
        <v>0.09397181</v>
      </c>
    </row>
    <row r="34" spans="1:7" ht="12.75">
      <c r="A34" t="s">
        <v>42</v>
      </c>
      <c r="B34" s="49">
        <v>-0.01552323</v>
      </c>
      <c r="C34" s="49">
        <v>0.0002469072</v>
      </c>
      <c r="D34" s="49">
        <v>0.003516451</v>
      </c>
      <c r="E34" s="49">
        <v>0.01160138</v>
      </c>
      <c r="F34" s="49">
        <v>-0.004159708</v>
      </c>
      <c r="G34" s="49">
        <v>0.0008711496</v>
      </c>
    </row>
    <row r="35" spans="1:7" ht="12.75">
      <c r="A35" t="s">
        <v>43</v>
      </c>
      <c r="B35" s="49">
        <v>-0.001680347</v>
      </c>
      <c r="C35" s="49">
        <v>-0.001790926</v>
      </c>
      <c r="D35" s="49">
        <v>-0.0005155025</v>
      </c>
      <c r="E35" s="49">
        <v>-0.001387148</v>
      </c>
      <c r="F35" s="49">
        <v>-0.005752428</v>
      </c>
      <c r="G35" s="49">
        <v>-0.001897648</v>
      </c>
    </row>
    <row r="36" spans="1:6" ht="12.75">
      <c r="A36" t="s">
        <v>44</v>
      </c>
      <c r="B36" s="49">
        <v>21.97876</v>
      </c>
      <c r="C36" s="49">
        <v>21.97876</v>
      </c>
      <c r="D36" s="49">
        <v>21.99097</v>
      </c>
      <c r="E36" s="49">
        <v>21.99097</v>
      </c>
      <c r="F36" s="49">
        <v>22.00317</v>
      </c>
    </row>
    <row r="37" spans="1:6" ht="12.75">
      <c r="A37" t="s">
        <v>45</v>
      </c>
      <c r="B37" s="49">
        <v>-0.2202352</v>
      </c>
      <c r="C37" s="49">
        <v>-0.1368205</v>
      </c>
      <c r="D37" s="49">
        <v>-0.1042684</v>
      </c>
      <c r="E37" s="49">
        <v>-0.08900961</v>
      </c>
      <c r="F37" s="49">
        <v>-0.07425944</v>
      </c>
    </row>
    <row r="38" spans="1:7" ht="12.75">
      <c r="A38" t="s">
        <v>55</v>
      </c>
      <c r="B38" s="49">
        <v>-2.107022E-05</v>
      </c>
      <c r="C38" s="49">
        <v>0.0001683432</v>
      </c>
      <c r="D38" s="49">
        <v>-3.536923E-05</v>
      </c>
      <c r="E38" s="49">
        <v>0</v>
      </c>
      <c r="F38" s="49">
        <v>-0.0002120692</v>
      </c>
      <c r="G38" s="49">
        <v>7.291863E-05</v>
      </c>
    </row>
    <row r="39" spans="1:7" ht="12.75">
      <c r="A39" t="s">
        <v>56</v>
      </c>
      <c r="B39" s="49">
        <v>6.196425E-05</v>
      </c>
      <c r="C39" s="49">
        <v>-0.0001274569</v>
      </c>
      <c r="D39" s="49">
        <v>1.897515E-05</v>
      </c>
      <c r="E39" s="49">
        <v>9.327696E-05</v>
      </c>
      <c r="F39" s="49">
        <v>-4.350569E-05</v>
      </c>
      <c r="G39" s="49">
        <v>0.0009198197</v>
      </c>
    </row>
    <row r="40" spans="2:7" ht="12.75">
      <c r="B40" t="s">
        <v>46</v>
      </c>
      <c r="C40">
        <v>-0.003756</v>
      </c>
      <c r="D40" t="s">
        <v>47</v>
      </c>
      <c r="E40">
        <v>3.116772</v>
      </c>
      <c r="F40" t="s">
        <v>48</v>
      </c>
      <c r="G40">
        <v>55.063915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-2.1070230738447256E-05</v>
      </c>
      <c r="C50">
        <f>-0.017/(C7*C7+C22*C22)*(C21*C22+C6*C7)</f>
        <v>0.00016834325395543743</v>
      </c>
      <c r="D50">
        <f>-0.017/(D7*D7+D22*D22)*(D21*D22+D6*D7)</f>
        <v>-3.536922429393628E-05</v>
      </c>
      <c r="E50">
        <f>-0.017/(E7*E7+E22*E22)*(E21*E22+E6*E7)</f>
        <v>-3.573869481839413E-06</v>
      </c>
      <c r="F50">
        <f>-0.017/(F7*F7+F22*F22)*(F21*F22+F6*F7)</f>
        <v>-0.00021206911268664366</v>
      </c>
      <c r="G50">
        <f>(B50*B$4+C50*C$4+D50*D$4+E50*E$4+F50*F$4)/SUM(B$4:F$4)</f>
        <v>-9.385887399022335E-08</v>
      </c>
    </row>
    <row r="51" spans="1:7" ht="12.75">
      <c r="A51" t="s">
        <v>59</v>
      </c>
      <c r="B51">
        <f>-0.017/(B7*B7+B22*B22)*(B21*B7-B6*B22)</f>
        <v>6.196425246548357E-05</v>
      </c>
      <c r="C51">
        <f>-0.017/(C7*C7+C22*C22)*(C21*C7-C6*C22)</f>
        <v>-0.00012745690872672556</v>
      </c>
      <c r="D51">
        <f>-0.017/(D7*D7+D22*D22)*(D21*D7-D6*D22)</f>
        <v>1.897515647750384E-05</v>
      </c>
      <c r="E51">
        <f>-0.017/(E7*E7+E22*E22)*(E21*E7-E6*E22)</f>
        <v>9.327695889808164E-05</v>
      </c>
      <c r="F51">
        <f>-0.017/(F7*F7+F22*F22)*(F21*F7-F6*F22)</f>
        <v>-4.350568928582556E-05</v>
      </c>
      <c r="G51">
        <f>(B51*B$4+C51*C$4+D51*D$4+E51*E$4+F51*F$4)/SUM(B$4:F$4)</f>
        <v>-4.360857758126787E-07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9999.99105707259</v>
      </c>
      <c r="C62">
        <f>C7+(2/0.017)*(C8*C50-C23*C51)</f>
        <v>9999.972533650738</v>
      </c>
      <c r="D62">
        <f>D7+(2/0.017)*(D8*D50-D23*D51)</f>
        <v>10000.016061303842</v>
      </c>
      <c r="E62">
        <f>E7+(2/0.017)*(E8*E50-E23*E51)</f>
        <v>9999.9930824266</v>
      </c>
      <c r="F62">
        <f>F7+(2/0.017)*(F8*F50-F23*F51)</f>
        <v>10000.132737893162</v>
      </c>
    </row>
    <row r="63" spans="1:6" ht="12.75">
      <c r="A63" t="s">
        <v>67</v>
      </c>
      <c r="B63">
        <f>B8+(3/0.017)*(B9*B50-B24*B51)</f>
        <v>3.1006548697075167</v>
      </c>
      <c r="C63">
        <f>C8+(3/0.017)*(C9*C50-C24*C51)</f>
        <v>-1.3299381316554995</v>
      </c>
      <c r="D63">
        <f>D8+(3/0.017)*(D9*D50-D24*D51)</f>
        <v>-3.2822843325142355</v>
      </c>
      <c r="E63">
        <f>E8+(3/0.017)*(E9*E50-E24*E51)</f>
        <v>-2.596150001567422</v>
      </c>
      <c r="F63">
        <f>F8+(3/0.017)*(F9*F50-F24*F51)</f>
        <v>-4.918775542231955</v>
      </c>
    </row>
    <row r="64" spans="1:6" ht="12.75">
      <c r="A64" t="s">
        <v>68</v>
      </c>
      <c r="B64">
        <f>B9+(4/0.017)*(B10*B50-B25*B51)</f>
        <v>-0.6858234595714009</v>
      </c>
      <c r="C64">
        <f>C9+(4/0.017)*(C10*C50-C25*C51)</f>
        <v>-0.19471553892699758</v>
      </c>
      <c r="D64">
        <f>D9+(4/0.017)*(D10*D50-D25*D51)</f>
        <v>-0.11119974393849219</v>
      </c>
      <c r="E64">
        <f>E9+(4/0.017)*(E10*E50-E25*E51)</f>
        <v>0.06755818232497618</v>
      </c>
      <c r="F64">
        <f>F9+(4/0.017)*(F10*F50-F25*F51)</f>
        <v>-1.9422803370807964</v>
      </c>
    </row>
    <row r="65" spans="1:6" ht="12.75">
      <c r="A65" t="s">
        <v>69</v>
      </c>
      <c r="B65">
        <f>B10+(5/0.017)*(B11*B50-B26*B51)</f>
        <v>-1.442186229592341</v>
      </c>
      <c r="C65">
        <f>C10+(5/0.017)*(C11*C50-C26*C51)</f>
        <v>0.3777871417101631</v>
      </c>
      <c r="D65">
        <f>D10+(5/0.017)*(D11*D50-D26*D51)</f>
        <v>1.1568627870391923</v>
      </c>
      <c r="E65">
        <f>E10+(5/0.017)*(E11*E50-E26*E51)</f>
        <v>0.8036159444803724</v>
      </c>
      <c r="F65">
        <f>F10+(5/0.017)*(F11*F50-F26*F51)</f>
        <v>-0.48188783869176</v>
      </c>
    </row>
    <row r="66" spans="1:6" ht="12.75">
      <c r="A66" t="s">
        <v>70</v>
      </c>
      <c r="B66">
        <f>B11+(6/0.017)*(B12*B50-B27*B51)</f>
        <v>1.8509579267068181</v>
      </c>
      <c r="C66">
        <f>C11+(6/0.017)*(C12*C50-C27*C51)</f>
        <v>1.2795257237483986</v>
      </c>
      <c r="D66">
        <f>D11+(6/0.017)*(D12*D50-D27*D51)</f>
        <v>1.2789328125003192</v>
      </c>
      <c r="E66">
        <f>E11+(6/0.017)*(E12*E50-E27*E51)</f>
        <v>0.3081134768287657</v>
      </c>
      <c r="F66">
        <f>F11+(6/0.017)*(F12*F50-F27*F51)</f>
        <v>12.095829599672495</v>
      </c>
    </row>
    <row r="67" spans="1:6" ht="12.75">
      <c r="A67" t="s">
        <v>71</v>
      </c>
      <c r="B67">
        <f>B12+(7/0.017)*(B13*B50-B28*B51)</f>
        <v>0.08804325096948905</v>
      </c>
      <c r="C67">
        <f>C12+(7/0.017)*(C13*C50-C28*C51)</f>
        <v>0.18224525984500106</v>
      </c>
      <c r="D67">
        <f>D12+(7/0.017)*(D13*D50-D28*D51)</f>
        <v>0.18800372141557847</v>
      </c>
      <c r="E67">
        <f>E12+(7/0.017)*(E13*E50-E28*E51)</f>
        <v>0.15325767892208347</v>
      </c>
      <c r="F67">
        <f>F12+(7/0.017)*(F13*F50-F28*F51)</f>
        <v>-0.16424535064013954</v>
      </c>
    </row>
    <row r="68" spans="1:6" ht="12.75">
      <c r="A68" t="s">
        <v>72</v>
      </c>
      <c r="B68">
        <f>B13+(8/0.017)*(B14*B50-B29*B51)</f>
        <v>-0.0063174403309315405</v>
      </c>
      <c r="C68">
        <f>C13+(8/0.017)*(C14*C50-C29*C51)</f>
        <v>-0.1281872377134065</v>
      </c>
      <c r="D68">
        <f>D13+(8/0.017)*(D14*D50-D29*D51)</f>
        <v>0.024558811070127466</v>
      </c>
      <c r="E68">
        <f>E13+(8/0.017)*(E14*E50-E29*E51)</f>
        <v>0.008040280112142403</v>
      </c>
      <c r="F68">
        <f>F13+(8/0.017)*(F14*F50-F29*F51)</f>
        <v>-0.2574088949966604</v>
      </c>
    </row>
    <row r="69" spans="1:6" ht="12.75">
      <c r="A69" t="s">
        <v>73</v>
      </c>
      <c r="B69">
        <f>B14+(9/0.017)*(B15*B50-B30*B51)</f>
        <v>-0.05976452747423879</v>
      </c>
      <c r="C69">
        <f>C14+(9/0.017)*(C15*C50-C30*C51)</f>
        <v>0.002078075200322502</v>
      </c>
      <c r="D69">
        <f>D14+(9/0.017)*(D15*D50-D30*D51)</f>
        <v>-0.016856054797764176</v>
      </c>
      <c r="E69">
        <f>E14+(9/0.017)*(E15*E50-E30*E51)</f>
        <v>0.002350415012297877</v>
      </c>
      <c r="F69">
        <f>F14+(9/0.017)*(F15*F50-F30*F51)</f>
        <v>-0.06852993294692941</v>
      </c>
    </row>
    <row r="70" spans="1:6" ht="12.75">
      <c r="A70" t="s">
        <v>74</v>
      </c>
      <c r="B70">
        <f>B15+(10/0.017)*(B16*B50-B31*B51)</f>
        <v>-0.4468905247574995</v>
      </c>
      <c r="C70">
        <f>C15+(10/0.017)*(C16*C50-C31*C51)</f>
        <v>-0.17460673581322733</v>
      </c>
      <c r="D70">
        <f>D15+(10/0.017)*(D16*D50-D31*D51)</f>
        <v>-0.16705862481839162</v>
      </c>
      <c r="E70">
        <f>E15+(10/0.017)*(E16*E50-E31*E51)</f>
        <v>-0.22754641058027744</v>
      </c>
      <c r="F70">
        <f>F15+(10/0.017)*(F16*F50-F31*F51)</f>
        <v>-0.45273348431012783</v>
      </c>
    </row>
    <row r="71" spans="1:6" ht="12.75">
      <c r="A71" t="s">
        <v>75</v>
      </c>
      <c r="B71">
        <f>B16+(11/0.017)*(B17*B50-B32*B51)</f>
        <v>-0.0028243195482574417</v>
      </c>
      <c r="C71">
        <f>C16+(11/0.017)*(C17*C50-C32*C51)</f>
        <v>0.03019328412503556</v>
      </c>
      <c r="D71">
        <f>D16+(11/0.017)*(D17*D50-D32*D51)</f>
        <v>0.04946758737145885</v>
      </c>
      <c r="E71">
        <f>E16+(11/0.017)*(E17*E50-E32*E51)</f>
        <v>0.03024567282662133</v>
      </c>
      <c r="F71">
        <f>F16+(11/0.017)*(F17*F50-F32*F51)</f>
        <v>0.03278581186301684</v>
      </c>
    </row>
    <row r="72" spans="1:6" ht="12.75">
      <c r="A72" t="s">
        <v>76</v>
      </c>
      <c r="B72">
        <f>B17+(12/0.017)*(B18*B50-B33*B51)</f>
        <v>-0.03328227917051683</v>
      </c>
      <c r="C72">
        <f>C17+(12/0.017)*(C18*C50-C33*C51)</f>
        <v>-0.0005670200000151594</v>
      </c>
      <c r="D72">
        <f>D17+(12/0.017)*(D18*D50-D33*D51)</f>
        <v>-0.027717107295494682</v>
      </c>
      <c r="E72">
        <f>E17+(12/0.017)*(E18*E50-E33*E51)</f>
        <v>-0.03355442498700161</v>
      </c>
      <c r="F72">
        <f>F17+(12/0.017)*(F18*F50-F33*F51)</f>
        <v>-0.030455326354811817</v>
      </c>
    </row>
    <row r="73" spans="1:6" ht="12.75">
      <c r="A73" t="s">
        <v>77</v>
      </c>
      <c r="B73">
        <f>B18+(13/0.017)*(B19*B50-B34*B51)</f>
        <v>0.01133739321651164</v>
      </c>
      <c r="C73">
        <f>C18+(13/0.017)*(C19*C50-C34*C51)</f>
        <v>-0.0025715082114423464</v>
      </c>
      <c r="D73">
        <f>D18+(13/0.017)*(D19*D50-D34*D51)</f>
        <v>-0.011294578634273855</v>
      </c>
      <c r="E73">
        <f>E18+(13/0.017)*(E19*E50-E34*E51)</f>
        <v>-0.0038559599979593622</v>
      </c>
      <c r="F73">
        <f>F18+(13/0.017)*(F19*F50-F34*F51)</f>
        <v>-0.027772709156589515</v>
      </c>
    </row>
    <row r="74" spans="1:6" ht="12.75">
      <c r="A74" t="s">
        <v>78</v>
      </c>
      <c r="B74">
        <f>B19+(14/0.017)*(B20*B50-B35*B51)</f>
        <v>-0.21076949430527359</v>
      </c>
      <c r="C74">
        <f>C19+(14/0.017)*(C20*C50-C35*C51)</f>
        <v>-0.20285391716911153</v>
      </c>
      <c r="D74">
        <f>D19+(14/0.017)*(D20*D50-D35*D51)</f>
        <v>-0.1995050167744965</v>
      </c>
      <c r="E74">
        <f>E19+(14/0.017)*(E20*E50-E35*E51)</f>
        <v>-0.18918723875482973</v>
      </c>
      <c r="F74">
        <f>F19+(14/0.017)*(F20*F50-F35*F51)</f>
        <v>-0.14153384861186571</v>
      </c>
    </row>
    <row r="75" spans="1:6" ht="12.75">
      <c r="A75" t="s">
        <v>79</v>
      </c>
      <c r="B75" s="49">
        <f>B20</f>
        <v>-0.002573694</v>
      </c>
      <c r="C75" s="49">
        <f>C20</f>
        <v>-0.007707496</v>
      </c>
      <c r="D75" s="49">
        <f>D20</f>
        <v>-0.009895347</v>
      </c>
      <c r="E75" s="49">
        <f>E20</f>
        <v>-0.005811946</v>
      </c>
      <c r="F75" s="49">
        <f>F20</f>
        <v>-0.004940593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127.05678324835792</v>
      </c>
      <c r="C82">
        <f>C22+(2/0.017)*(C8*C51+C23*C50)</f>
        <v>39.2035337426944</v>
      </c>
      <c r="D82">
        <f>D22+(2/0.017)*(D8*D51+D23*D50)</f>
        <v>4.417466072804874</v>
      </c>
      <c r="E82">
        <f>E22+(2/0.017)*(E8*E51+E23*E50)</f>
        <v>-61.67976904202474</v>
      </c>
      <c r="F82">
        <f>F22+(2/0.017)*(F8*F51+F23*F50)</f>
        <v>-107.30415285548885</v>
      </c>
    </row>
    <row r="83" spans="1:6" ht="12.75">
      <c r="A83" t="s">
        <v>82</v>
      </c>
      <c r="B83">
        <f>B23+(3/0.017)*(B9*B51+B24*B50)</f>
        <v>0.18836952408821567</v>
      </c>
      <c r="C83">
        <f>C23+(3/0.017)*(C9*C51+C24*C50)</f>
        <v>-0.1282971603492828</v>
      </c>
      <c r="D83">
        <f>D23+(3/0.017)*(D9*D51+D24*D50)</f>
        <v>-1.0600526886964945</v>
      </c>
      <c r="E83">
        <f>E23+(3/0.017)*(E9*E51+E24*E50)</f>
        <v>0.7341187791885173</v>
      </c>
      <c r="F83">
        <f>F23+(3/0.017)*(F9*F51+F24*F50)</f>
        <v>1.8592311486850852</v>
      </c>
    </row>
    <row r="84" spans="1:6" ht="12.75">
      <c r="A84" t="s">
        <v>83</v>
      </c>
      <c r="B84">
        <f>B24+(4/0.017)*(B10*B51+B25*B50)</f>
        <v>-3.0739377801687646</v>
      </c>
      <c r="C84">
        <f>C24+(4/0.017)*(C10*C51+C25*C50)</f>
        <v>-0.8414996588380279</v>
      </c>
      <c r="D84">
        <f>D24+(4/0.017)*(D10*D51+D25*D50)</f>
        <v>-1.24849292490475</v>
      </c>
      <c r="E84">
        <f>E24+(4/0.017)*(E10*E51+E25*E50)</f>
        <v>-2.3220876349777817</v>
      </c>
      <c r="F84">
        <f>F24+(4/0.017)*(F10*F51+F25*F50)</f>
        <v>-3.0814038398066472</v>
      </c>
    </row>
    <row r="85" spans="1:6" ht="12.75">
      <c r="A85" t="s">
        <v>84</v>
      </c>
      <c r="B85">
        <f>B25+(5/0.017)*(B11*B51+B26*B50)</f>
        <v>-0.4166707409921645</v>
      </c>
      <c r="C85">
        <f>C25+(5/0.017)*(C11*C51+C26*C50)</f>
        <v>0.0280769418158458</v>
      </c>
      <c r="D85">
        <f>D25+(5/0.017)*(D11*D51+D26*D50)</f>
        <v>-0.6102343442196184</v>
      </c>
      <c r="E85">
        <f>E25+(5/0.017)*(E11*E51+E26*E50)</f>
        <v>0.5671676612632537</v>
      </c>
      <c r="F85">
        <f>F25+(5/0.017)*(F11*F51+F26*F50)</f>
        <v>-1.8639060937778904</v>
      </c>
    </row>
    <row r="86" spans="1:6" ht="12.75">
      <c r="A86" t="s">
        <v>85</v>
      </c>
      <c r="B86">
        <f>B26+(6/0.017)*(B12*B51+B27*B50)</f>
        <v>0.3133299602227891</v>
      </c>
      <c r="C86">
        <f>C26+(6/0.017)*(C12*C51+C27*C50)</f>
        <v>-0.3040697204024768</v>
      </c>
      <c r="D86">
        <f>D26+(6/0.017)*(D12*D51+D27*D50)</f>
        <v>0.22106810922113104</v>
      </c>
      <c r="E86">
        <f>E26+(6/0.017)*(E12*E51+E27*E50)</f>
        <v>0.31132276143565607</v>
      </c>
      <c r="F86">
        <f>F26+(6/0.017)*(F12*F51+F27*F50)</f>
        <v>1.9228207154480832</v>
      </c>
    </row>
    <row r="87" spans="1:6" ht="12.75">
      <c r="A87" t="s">
        <v>86</v>
      </c>
      <c r="B87">
        <f>B27+(7/0.017)*(B13*B51+B28*B50)</f>
        <v>-0.25828448374629487</v>
      </c>
      <c r="C87">
        <f>C27+(7/0.017)*(C13*C51+C28*C50)</f>
        <v>-0.057857098442854374</v>
      </c>
      <c r="D87">
        <f>D27+(7/0.017)*(D13*D51+D28*D50)</f>
        <v>-0.2780327277012622</v>
      </c>
      <c r="E87">
        <f>E27+(7/0.017)*(E13*E51+E28*E50)</f>
        <v>-0.22691847523605937</v>
      </c>
      <c r="F87">
        <f>F27+(7/0.017)*(F13*F51+F28*F50)</f>
        <v>0.03732981177652287</v>
      </c>
    </row>
    <row r="88" spans="1:6" ht="12.75">
      <c r="A88" t="s">
        <v>87</v>
      </c>
      <c r="B88">
        <f>B28+(8/0.017)*(B14*B51+B29*B50)</f>
        <v>-0.1883483471436637</v>
      </c>
      <c r="C88">
        <f>C28+(8/0.017)*(C14*C51+C29*C50)</f>
        <v>-0.22152905121066596</v>
      </c>
      <c r="D88">
        <f>D28+(8/0.017)*(D14*D51+D29*D50)</f>
        <v>-0.2108092438151312</v>
      </c>
      <c r="E88">
        <f>E28+(8/0.017)*(E14*E51+E29*E50)</f>
        <v>-0.09837576634468485</v>
      </c>
      <c r="F88">
        <f>F28+(8/0.017)*(F14*F51+F29*F50)</f>
        <v>-0.3064033260666441</v>
      </c>
    </row>
    <row r="89" spans="1:6" ht="12.75">
      <c r="A89" t="s">
        <v>88</v>
      </c>
      <c r="B89">
        <f>B29+(9/0.017)*(B15*B51+B30*B50)</f>
        <v>0.05345700352882164</v>
      </c>
      <c r="C89">
        <f>C29+(9/0.017)*(C15*C51+C30*C50)</f>
        <v>-0.033612610467151534</v>
      </c>
      <c r="D89">
        <f>D29+(9/0.017)*(D15*D51+D30*D50)</f>
        <v>0.05687823221360264</v>
      </c>
      <c r="E89">
        <f>E29+(9/0.017)*(E15*E51+E30*E50)</f>
        <v>0.05116975999189187</v>
      </c>
      <c r="F89">
        <f>F29+(9/0.017)*(F15*F51+F30*F50)</f>
        <v>-0.09391447848177367</v>
      </c>
    </row>
    <row r="90" spans="1:6" ht="12.75">
      <c r="A90" t="s">
        <v>89</v>
      </c>
      <c r="B90">
        <f>B30+(10/0.017)*(B16*B51+B31*B50)</f>
        <v>0.005307346979155177</v>
      </c>
      <c r="C90">
        <f>C30+(10/0.017)*(C16*C51+C31*C50)</f>
        <v>-0.0007643978272322935</v>
      </c>
      <c r="D90">
        <f>D30+(10/0.017)*(D16*D51+D31*D50)</f>
        <v>-0.007485192643370513</v>
      </c>
      <c r="E90">
        <f>E30+(10/0.017)*(E16*E51+E31*E50)</f>
        <v>-0.009947597569177421</v>
      </c>
      <c r="F90">
        <f>F30+(10/0.017)*(F16*F51+F31*F50)</f>
        <v>0.4635666230415952</v>
      </c>
    </row>
    <row r="91" spans="1:6" ht="12.75">
      <c r="A91" t="s">
        <v>90</v>
      </c>
      <c r="B91">
        <f>B31+(11/0.017)*(B17*B51+B32*B50)</f>
        <v>-0.034245816067516206</v>
      </c>
      <c r="C91">
        <f>C31+(11/0.017)*(C17*C51+C32*C50)</f>
        <v>-0.01787305711260524</v>
      </c>
      <c r="D91">
        <f>D31+(11/0.017)*(D17*D51+D32*D50)</f>
        <v>-0.020628669373248632</v>
      </c>
      <c r="E91">
        <f>E31+(11/0.017)*(E17*E51+E32*E50)</f>
        <v>-0.03570411775666641</v>
      </c>
      <c r="F91">
        <f>F31+(11/0.017)*(F17*F51+F32*F50)</f>
        <v>-0.022019444554017175</v>
      </c>
    </row>
    <row r="92" spans="1:6" ht="12.75">
      <c r="A92" t="s">
        <v>91</v>
      </c>
      <c r="B92">
        <f>B32+(12/0.017)*(B18*B51+B33*B50)</f>
        <v>-0.010643475110058934</v>
      </c>
      <c r="C92">
        <f>C32+(12/0.017)*(C18*C51+C33*C50)</f>
        <v>-0.015780642353364033</v>
      </c>
      <c r="D92">
        <f>D32+(12/0.017)*(D18*D51+D33*D50)</f>
        <v>-0.023332094777333695</v>
      </c>
      <c r="E92">
        <f>E32+(12/0.017)*(E18*E51+E33*E50)</f>
        <v>0.020948287760570165</v>
      </c>
      <c r="F92">
        <f>F32+(12/0.017)*(F18*F51+F33*F50)</f>
        <v>-0.015906092625544793</v>
      </c>
    </row>
    <row r="93" spans="1:6" ht="12.75">
      <c r="A93" t="s">
        <v>92</v>
      </c>
      <c r="B93">
        <f>B33+(13/0.017)*(B19*B51+B34*B50)</f>
        <v>0.11027414729774646</v>
      </c>
      <c r="C93">
        <f>C33+(13/0.017)*(C19*C51+C34*C50)</f>
        <v>0.09996116855568452</v>
      </c>
      <c r="D93">
        <f>D33+(13/0.017)*(D19*D51+D34*D50)</f>
        <v>0.09709429082419987</v>
      </c>
      <c r="E93">
        <f>E33+(13/0.017)*(E19*E51+E34*E50)</f>
        <v>0.08916165358056208</v>
      </c>
      <c r="F93">
        <f>F33+(13/0.017)*(F19*F51+F34*F50)</f>
        <v>0.0687969490246052</v>
      </c>
    </row>
    <row r="94" spans="1:6" ht="12.75">
      <c r="A94" t="s">
        <v>93</v>
      </c>
      <c r="B94">
        <f>B34+(14/0.017)*(B20*B51+B35*B50)</f>
        <v>-0.015625406715343494</v>
      </c>
      <c r="C94">
        <f>C34+(14/0.017)*(C20*C51+C35*C50)</f>
        <v>0.0008076346266178171</v>
      </c>
      <c r="D94">
        <f>D34+(14/0.017)*(D20*D51+D35*D50)</f>
        <v>0.0033768357247949067</v>
      </c>
      <c r="E94">
        <f>E34+(14/0.017)*(E20*E51+E35*E50)</f>
        <v>0.01115901033696575</v>
      </c>
      <c r="F94">
        <f>F34+(14/0.017)*(F20*F51+F35*F50)</f>
        <v>-0.002978061712953329</v>
      </c>
    </row>
    <row r="95" spans="1:6" ht="12.75">
      <c r="A95" t="s">
        <v>94</v>
      </c>
      <c r="B95" s="49">
        <f>B35</f>
        <v>-0.001680347</v>
      </c>
      <c r="C95" s="49">
        <f>C35</f>
        <v>-0.001790926</v>
      </c>
      <c r="D95" s="49">
        <f>D35</f>
        <v>-0.0005155025</v>
      </c>
      <c r="E95" s="49">
        <f>E35</f>
        <v>-0.001387148</v>
      </c>
      <c r="F95" s="49">
        <f>F35</f>
        <v>-0.005752428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3.1006576426031387</v>
      </c>
      <c r="C103">
        <f>C63*10000/C62</f>
        <v>-1.3299417845200545</v>
      </c>
      <c r="D103">
        <f>D63*10000/D62</f>
        <v>-3.2822790607461068</v>
      </c>
      <c r="E103">
        <f>E63*10000/E62</f>
        <v>-2.596151797474484</v>
      </c>
      <c r="F103">
        <f>F63*10000/F62</f>
        <v>-4.918710252308358</v>
      </c>
      <c r="G103">
        <f>AVERAGE(C103:E103)</f>
        <v>-2.4027908809135483</v>
      </c>
      <c r="H103">
        <f>STDEV(C103:E103)</f>
        <v>0.9904274547261928</v>
      </c>
      <c r="I103">
        <f>(B103*B4+C103*C4+D103*D4+E103*E4+F103*F4)/SUM(B4:F4)</f>
        <v>-1.9367763916285654</v>
      </c>
      <c r="K103">
        <f>(LN(H103)+LN(H123))/2-LN(K114*K115^3)</f>
        <v>-3.9375377134676843</v>
      </c>
    </row>
    <row r="104" spans="1:11" ht="12.75">
      <c r="A104" t="s">
        <v>68</v>
      </c>
      <c r="B104">
        <f>B64*10000/B62</f>
        <v>-0.6858240728988909</v>
      </c>
      <c r="C104">
        <f>C64*10000/C62</f>
        <v>-0.19471607374096642</v>
      </c>
      <c r="D104">
        <f>D64*10000/D62</f>
        <v>-0.1111995653374916</v>
      </c>
      <c r="E104">
        <f>E64*10000/E62</f>
        <v>0.06755822905887701</v>
      </c>
      <c r="F104">
        <f>F64*10000/F62</f>
        <v>-1.9422545560030215</v>
      </c>
      <c r="G104">
        <f>AVERAGE(C104:E104)</f>
        <v>-0.07945247000652701</v>
      </c>
      <c r="H104">
        <f>STDEV(C104:E104)</f>
        <v>0.1339882868901271</v>
      </c>
      <c r="I104">
        <f>(B104*B4+C104*C4+D104*D4+E104*E4+F104*F4)/SUM(B4:F4)</f>
        <v>-0.41507216695945925</v>
      </c>
      <c r="K104">
        <f>(LN(H104)+LN(H124))/2-LN(K114*K115^4)</f>
        <v>-4.426247065832267</v>
      </c>
    </row>
    <row r="105" spans="1:11" ht="12.75">
      <c r="A105" t="s">
        <v>69</v>
      </c>
      <c r="B105">
        <f>B65*10000/B62</f>
        <v>-1.4421875193301708</v>
      </c>
      <c r="C105">
        <f>C65*10000/C62</f>
        <v>0.3777881793563712</v>
      </c>
      <c r="D105">
        <f>D65*10000/D62</f>
        <v>1.156860928969704</v>
      </c>
      <c r="E105">
        <f>E65*10000/E62</f>
        <v>0.8036165003879852</v>
      </c>
      <c r="F105">
        <f>F65*10000/F62</f>
        <v>-0.48188144229901947</v>
      </c>
      <c r="G105">
        <f>AVERAGE(C105:E105)</f>
        <v>0.7794218695713534</v>
      </c>
      <c r="H105">
        <f>STDEV(C105:E105)</f>
        <v>0.39009950322678544</v>
      </c>
      <c r="I105">
        <f>(B105*B4+C105*C4+D105*D4+E105*E4+F105*F4)/SUM(B4:F4)</f>
        <v>0.2888436325050736</v>
      </c>
      <c r="K105">
        <f>(LN(H105)+LN(H125))/2-LN(K114*K115^5)</f>
        <v>-3.4309291207042545</v>
      </c>
    </row>
    <row r="106" spans="1:11" ht="12.75">
      <c r="A106" t="s">
        <v>70</v>
      </c>
      <c r="B106">
        <f>B66*10000/B62</f>
        <v>1.850959582006536</v>
      </c>
      <c r="C106">
        <f>C66*10000/C62</f>
        <v>1.2795292381480932</v>
      </c>
      <c r="D106">
        <f>D66*10000/D62</f>
        <v>1.278930758370769</v>
      </c>
      <c r="E106">
        <f>E66*10000/E62</f>
        <v>0.30811368996867233</v>
      </c>
      <c r="F106">
        <f>F66*10000/F62</f>
        <v>12.095669044309963</v>
      </c>
      <c r="G106">
        <f>AVERAGE(C106:E106)</f>
        <v>0.9555245621625116</v>
      </c>
      <c r="H106">
        <f>STDEV(C106:E106)</f>
        <v>0.5606743418604081</v>
      </c>
      <c r="I106">
        <f>(B106*B4+C106*C4+D106*D4+E106*E4+F106*F4)/SUM(B4:F4)</f>
        <v>2.565568830124834</v>
      </c>
      <c r="K106">
        <f>(LN(H106)+LN(H126))/2-LN(K114*K115^6)</f>
        <v>-2.944745663831391</v>
      </c>
    </row>
    <row r="107" spans="1:11" ht="12.75">
      <c r="A107" t="s">
        <v>71</v>
      </c>
      <c r="B107">
        <f>B67*10000/B62</f>
        <v>0.08804332970599969</v>
      </c>
      <c r="C107">
        <f>C67*10000/C62</f>
        <v>0.18224576040757173</v>
      </c>
      <c r="D107">
        <f>D67*10000/D62</f>
        <v>0.18800341945757415</v>
      </c>
      <c r="E107">
        <f>E67*10000/E62</f>
        <v>0.15325778493928113</v>
      </c>
      <c r="F107">
        <f>F67*10000/F62</f>
        <v>-0.16424317051089754</v>
      </c>
      <c r="G107">
        <f>AVERAGE(C107:E107)</f>
        <v>0.1745023216014757</v>
      </c>
      <c r="H107">
        <f>STDEV(C107:E107)</f>
        <v>0.018622175300633217</v>
      </c>
      <c r="I107">
        <f>(B107*B4+C107*C4+D107*D4+E107*E4+F107*F4)/SUM(B4:F4)</f>
        <v>0.1169341208197562</v>
      </c>
      <c r="K107">
        <f>(LN(H107)+LN(H127))/2-LN(K114*K115^7)</f>
        <v>-4.585401186311564</v>
      </c>
    </row>
    <row r="108" spans="1:9" ht="12.75">
      <c r="A108" t="s">
        <v>72</v>
      </c>
      <c r="B108">
        <f>B68*10000/B62</f>
        <v>-0.006317445980577623</v>
      </c>
      <c r="C108">
        <f>C68*10000/C62</f>
        <v>-0.12818758979791775</v>
      </c>
      <c r="D108">
        <f>D68*10000/D62</f>
        <v>0.02455877162553816</v>
      </c>
      <c r="E108">
        <f>E68*10000/E62</f>
        <v>0.008040285674069034</v>
      </c>
      <c r="F108">
        <f>F68*10000/F62</f>
        <v>-0.2574054782505733</v>
      </c>
      <c r="G108">
        <f>AVERAGE(C108:E108)</f>
        <v>-0.03186284416610352</v>
      </c>
      <c r="H108">
        <f>STDEV(C108:E108)</f>
        <v>0.08382754654830062</v>
      </c>
      <c r="I108">
        <f>(B108*B4+C108*C4+D108*D4+E108*E4+F108*F4)/SUM(B4:F4)</f>
        <v>-0.05811556266707568</v>
      </c>
    </row>
    <row r="109" spans="1:9" ht="12.75">
      <c r="A109" t="s">
        <v>73</v>
      </c>
      <c r="B109">
        <f>B69*10000/B62</f>
        <v>-0.059764580921269676</v>
      </c>
      <c r="C109">
        <f>C69*10000/C62</f>
        <v>0.0020780809080521035</v>
      </c>
      <c r="D109">
        <f>D69*10000/D62</f>
        <v>-0.01685602772478589</v>
      </c>
      <c r="E109">
        <f>E69*10000/E62</f>
        <v>0.0023504166382158384</v>
      </c>
      <c r="F109">
        <f>F69*10000/F62</f>
        <v>-0.06852902330711198</v>
      </c>
      <c r="G109">
        <f>AVERAGE(C109:E109)</f>
        <v>-0.004142510059505983</v>
      </c>
      <c r="H109">
        <f>STDEV(C109:E109)</f>
        <v>0.01101107125835262</v>
      </c>
      <c r="I109">
        <f>(B109*B4+C109*C4+D109*D4+E109*E4+F109*F4)/SUM(B4:F4)</f>
        <v>-0.02078207380387099</v>
      </c>
    </row>
    <row r="110" spans="1:11" ht="12.75">
      <c r="A110" t="s">
        <v>74</v>
      </c>
      <c r="B110">
        <f>B70*10000/B62</f>
        <v>-0.44689092440880923</v>
      </c>
      <c r="C110">
        <f>C70*10000/C62</f>
        <v>-0.1746072153955035</v>
      </c>
      <c r="D110">
        <f>D70*10000/D62</f>
        <v>-0.16705835650088932</v>
      </c>
      <c r="E110">
        <f>E70*10000/E62</f>
        <v>-0.22754656798728606</v>
      </c>
      <c r="F110">
        <f>F70*10000/F62</f>
        <v>-0.45272747490100834</v>
      </c>
      <c r="G110">
        <f>AVERAGE(C110:E110)</f>
        <v>-0.1897373799612263</v>
      </c>
      <c r="H110">
        <f>STDEV(C110:E110)</f>
        <v>0.03296054219889521</v>
      </c>
      <c r="I110">
        <f>(B110*B4+C110*C4+D110*D4+E110*E4+F110*F4)/SUM(B4:F4)</f>
        <v>-0.26205947517909317</v>
      </c>
      <c r="K110">
        <f>EXP(AVERAGE(K103:K107))</f>
        <v>0.020963506261954312</v>
      </c>
    </row>
    <row r="111" spans="1:9" ht="12.75">
      <c r="A111" t="s">
        <v>75</v>
      </c>
      <c r="B111">
        <f>B71*10000/B62</f>
        <v>-0.002824322074028171</v>
      </c>
      <c r="C111">
        <f>C71*10000/C62</f>
        <v>0.03019336705519205</v>
      </c>
      <c r="D111">
        <f>D71*10000/D62</f>
        <v>0.04946750792019135</v>
      </c>
      <c r="E111">
        <f>E71*10000/E62</f>
        <v>0.030245693749301986</v>
      </c>
      <c r="F111">
        <f>F71*10000/F62</f>
        <v>0.03278537667683418</v>
      </c>
      <c r="G111">
        <f>AVERAGE(C111:E111)</f>
        <v>0.03663552290822846</v>
      </c>
      <c r="H111">
        <f>STDEV(C111:E111)</f>
        <v>0.011112855799980443</v>
      </c>
      <c r="I111">
        <f>(B111*B4+C111*C4+D111*D4+E111*E4+F111*F4)/SUM(B4:F4)</f>
        <v>0.030386532096117573</v>
      </c>
    </row>
    <row r="112" spans="1:9" ht="12.75">
      <c r="A112" t="s">
        <v>76</v>
      </c>
      <c r="B112">
        <f>B72*10000/B62</f>
        <v>-0.033282308934644116</v>
      </c>
      <c r="C112">
        <f>C72*10000/C62</f>
        <v>-0.000567021557416373</v>
      </c>
      <c r="D112">
        <f>D72*10000/D62</f>
        <v>-0.027717062778277988</v>
      </c>
      <c r="E112">
        <f>E72*10000/E62</f>
        <v>-0.033554448198537444</v>
      </c>
      <c r="F112">
        <f>F72*10000/F62</f>
        <v>-0.030454922102592184</v>
      </c>
      <c r="G112">
        <f>AVERAGE(C112:E112)</f>
        <v>-0.02061284417807727</v>
      </c>
      <c r="H112">
        <f>STDEV(C112:E112)</f>
        <v>0.01760383539290272</v>
      </c>
      <c r="I112">
        <f>(B112*B4+C112*C4+D112*D4+E112*E4+F112*F4)/SUM(B4:F4)</f>
        <v>-0.02376099692195929</v>
      </c>
    </row>
    <row r="113" spans="1:9" ht="12.75">
      <c r="A113" t="s">
        <v>77</v>
      </c>
      <c r="B113">
        <f>B73*10000/B62</f>
        <v>0.011337403355469162</v>
      </c>
      <c r="C113">
        <f>C73*10000/C62</f>
        <v>-0.0025715152744560125</v>
      </c>
      <c r="D113">
        <f>D73*10000/D62</f>
        <v>-0.01129456049373707</v>
      </c>
      <c r="E113">
        <f>E73*10000/E62</f>
        <v>-0.0038559626653498387</v>
      </c>
      <c r="F113">
        <f>F73*10000/F62</f>
        <v>-0.027772340512392735</v>
      </c>
      <c r="G113">
        <f>AVERAGE(C113:E113)</f>
        <v>-0.005907346144514308</v>
      </c>
      <c r="H113">
        <f>STDEV(C113:E113)</f>
        <v>0.004709459640802458</v>
      </c>
      <c r="I113">
        <f>(B113*B4+C113*C4+D113*D4+E113*E4+F113*F4)/SUM(B4:F4)</f>
        <v>-0.006304392267818434</v>
      </c>
    </row>
    <row r="114" spans="1:11" ht="12.75">
      <c r="A114" t="s">
        <v>78</v>
      </c>
      <c r="B114">
        <f>B74*10000/B62</f>
        <v>-0.2107696827950709</v>
      </c>
      <c r="C114">
        <f>C74*10000/C62</f>
        <v>-0.20285447433629566</v>
      </c>
      <c r="D114">
        <f>D74*10000/D62</f>
        <v>-0.19950469634394188</v>
      </c>
      <c r="E114">
        <f>E74*10000/E62</f>
        <v>-0.18918736962658134</v>
      </c>
      <c r="F114">
        <f>F74*10000/F62</f>
        <v>-0.14153196994631514</v>
      </c>
      <c r="G114">
        <f>AVERAGE(C114:E114)</f>
        <v>-0.19718218010227295</v>
      </c>
      <c r="H114">
        <f>STDEV(C114:E114)</f>
        <v>0.007123412037513052</v>
      </c>
      <c r="I114">
        <f>(B114*B4+C114*C4+D114*D4+E114*E4+F114*F4)/SUM(B4:F4)</f>
        <v>-0.19176558928330345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-0.0025736963016379203</v>
      </c>
      <c r="C115">
        <f>C75*10000/C62</f>
        <v>-0.007707517169735853</v>
      </c>
      <c r="D115">
        <f>D75*10000/D62</f>
        <v>-0.009895331106808049</v>
      </c>
      <c r="E115">
        <f>E75*10000/E62</f>
        <v>-0.005811950020459087</v>
      </c>
      <c r="F115">
        <f>F75*10000/F62</f>
        <v>-0.00494052742047991</v>
      </c>
      <c r="G115">
        <f>AVERAGE(C115:E115)</f>
        <v>-0.007804932765667664</v>
      </c>
      <c r="H115">
        <f>STDEV(C115:E115)</f>
        <v>0.0020434328036018625</v>
      </c>
      <c r="I115">
        <f>(B115*B4+C115*C4+D115*D4+E115*E4+F115*F4)/SUM(B4:F4)</f>
        <v>-0.006663846435374776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127.05689687441848</v>
      </c>
      <c r="C122">
        <f>C82*10000/C62</f>
        <v>39.20364142078516</v>
      </c>
      <c r="D122">
        <f>D82*10000/D62</f>
        <v>4.4174589777897895</v>
      </c>
      <c r="E122">
        <f>E82*10000/E62</f>
        <v>-61.679811709487225</v>
      </c>
      <c r="F122">
        <f>F82*10000/F62</f>
        <v>-107.30272854167713</v>
      </c>
      <c r="G122">
        <f>AVERAGE(C122:E122)</f>
        <v>-6.019570436970757</v>
      </c>
      <c r="H122">
        <f>STDEV(C122:E122)</f>
        <v>51.24516041662275</v>
      </c>
      <c r="I122">
        <f>(B122*B4+C122*C4+D122*D4+E122*E4+F122*F4)/SUM(B4:F4)</f>
        <v>-0.12271947305925317</v>
      </c>
    </row>
    <row r="123" spans="1:9" ht="12.75">
      <c r="A123" t="s">
        <v>82</v>
      </c>
      <c r="B123">
        <f>B83*10000/B62</f>
        <v>0.18836969254586433</v>
      </c>
      <c r="C123">
        <f>C83*10000/C62</f>
        <v>-0.12829751273571222</v>
      </c>
      <c r="D123">
        <f>D83*10000/D62</f>
        <v>-1.0600509861163967</v>
      </c>
      <c r="E123">
        <f>E83*10000/E62</f>
        <v>0.7341192870209227</v>
      </c>
      <c r="F123">
        <f>F83*10000/F62</f>
        <v>1.8592064699701076</v>
      </c>
      <c r="G123">
        <f>AVERAGE(C123:E123)</f>
        <v>-0.15140973727706208</v>
      </c>
      <c r="H123">
        <f>STDEV(C123:E123)</f>
        <v>0.8973084048669376</v>
      </c>
      <c r="I123">
        <f>(B123*B4+C123*C4+D123*D4+E123*E4+F123*F4)/SUM(B4:F4)</f>
        <v>0.1650791137927653</v>
      </c>
    </row>
    <row r="124" spans="1:9" ht="12.75">
      <c r="A124" t="s">
        <v>83</v>
      </c>
      <c r="B124">
        <f>B84*10000/B62</f>
        <v>-3.073940529171466</v>
      </c>
      <c r="C124">
        <f>C84*10000/C62</f>
        <v>-0.8415019701367296</v>
      </c>
      <c r="D124">
        <f>D84*10000/D62</f>
        <v>-1.2484909196655494</v>
      </c>
      <c r="E124">
        <f>E84*10000/E62</f>
        <v>-2.3220892413000587</v>
      </c>
      <c r="F124">
        <f>F84*10000/F62</f>
        <v>-3.0813629384441956</v>
      </c>
      <c r="G124">
        <f>AVERAGE(C124:E124)</f>
        <v>-1.4706940437007792</v>
      </c>
      <c r="H124">
        <f>STDEV(C124:E124)</f>
        <v>0.76489563871876</v>
      </c>
      <c r="I124">
        <f>(B124*B4+C124*C4+D124*D4+E124*E4+F124*F4)/SUM(B4:F4)</f>
        <v>-1.9177104798528795</v>
      </c>
    </row>
    <row r="125" spans="1:9" ht="12.75">
      <c r="A125" t="s">
        <v>84</v>
      </c>
      <c r="B125">
        <f>B85*10000/B62</f>
        <v>-0.4166711136181168</v>
      </c>
      <c r="C125">
        <f>C85*10000/C62</f>
        <v>0.028077018933166626</v>
      </c>
      <c r="D125">
        <f>D85*10000/D62</f>
        <v>-0.6102333641052708</v>
      </c>
      <c r="E125">
        <f>E85*10000/E62</f>
        <v>0.5671680536059178</v>
      </c>
      <c r="F125">
        <f>F85*10000/F62</f>
        <v>-1.8638813530095002</v>
      </c>
      <c r="G125">
        <f>AVERAGE(C125:E125)</f>
        <v>-0.004996097188728806</v>
      </c>
      <c r="H125">
        <f>STDEV(C125:E125)</f>
        <v>0.5893970629928422</v>
      </c>
      <c r="I125">
        <f>(B125*B4+C125*C4+D125*D4+E125*E4+F125*F4)/SUM(B4:F4)</f>
        <v>-0.3117787292742261</v>
      </c>
    </row>
    <row r="126" spans="1:9" ht="12.75">
      <c r="A126" t="s">
        <v>85</v>
      </c>
      <c r="B126">
        <f>B86*10000/B62</f>
        <v>0.3133302404317486</v>
      </c>
      <c r="C126">
        <f>C86*10000/C62</f>
        <v>-0.3040705555732848</v>
      </c>
      <c r="D126">
        <f>D86*10000/D62</f>
        <v>0.2210677541574941</v>
      </c>
      <c r="E126">
        <f>E86*10000/E62</f>
        <v>0.3113229767956104</v>
      </c>
      <c r="F126">
        <f>F86*10000/F62</f>
        <v>1.9227951926697975</v>
      </c>
      <c r="G126">
        <f>AVERAGE(C126:E126)</f>
        <v>0.07610672512660657</v>
      </c>
      <c r="H126">
        <f>STDEV(C126:E126)</f>
        <v>0.3323214932465804</v>
      </c>
      <c r="I126">
        <f>(B126*B4+C126*C4+D126*D4+E126*E4+F126*F4)/SUM(B4:F4)</f>
        <v>0.35588313479461087</v>
      </c>
    </row>
    <row r="127" spans="1:9" ht="12.75">
      <c r="A127" t="s">
        <v>86</v>
      </c>
      <c r="B127">
        <f>B87*10000/B62</f>
        <v>-0.2582847147284404</v>
      </c>
      <c r="C127">
        <f>C87*10000/C62</f>
        <v>-0.05785725735561816</v>
      </c>
      <c r="D127">
        <f>D87*10000/D62</f>
        <v>-0.27803228114516765</v>
      </c>
      <c r="E127">
        <f>E87*10000/E62</f>
        <v>-0.22691863220868883</v>
      </c>
      <c r="F127">
        <f>F87*10000/F62</f>
        <v>0.037329316275043316</v>
      </c>
      <c r="G127">
        <f>AVERAGE(C127:E127)</f>
        <v>-0.18760272356982488</v>
      </c>
      <c r="H127">
        <f>STDEV(C127:E127)</f>
        <v>0.1152326593429866</v>
      </c>
      <c r="I127">
        <f>(B127*B4+C127*C4+D127*D4+E127*E4+F127*F4)/SUM(B4:F4)</f>
        <v>-0.16799145884335248</v>
      </c>
    </row>
    <row r="128" spans="1:9" ht="12.75">
      <c r="A128" t="s">
        <v>87</v>
      </c>
      <c r="B128">
        <f>B88*10000/B62</f>
        <v>-0.18834851558237395</v>
      </c>
      <c r="C128">
        <f>C88*10000/C62</f>
        <v>-0.2215296596717664</v>
      </c>
      <c r="D128">
        <f>D88*10000/D62</f>
        <v>-0.21080890522854323</v>
      </c>
      <c r="E128">
        <f>E88*10000/E62</f>
        <v>-0.09837583439689038</v>
      </c>
      <c r="F128">
        <f>F88*10000/F62</f>
        <v>-0.30639925898743364</v>
      </c>
      <c r="G128">
        <f>AVERAGE(C128:E128)</f>
        <v>-0.17690479976573334</v>
      </c>
      <c r="H128">
        <f>STDEV(C128:E128)</f>
        <v>0.06821900355021084</v>
      </c>
      <c r="I128">
        <f>(B128*B4+C128*C4+D128*D4+E128*E4+F128*F4)/SUM(B4:F4)</f>
        <v>-0.19577326631216815</v>
      </c>
    </row>
    <row r="129" spans="1:9" ht="12.75">
      <c r="A129" t="s">
        <v>88</v>
      </c>
      <c r="B129">
        <f>B89*10000/B62</f>
        <v>0.05345705133507461</v>
      </c>
      <c r="C129">
        <f>C89*10000/C62</f>
        <v>-0.03361270278897498</v>
      </c>
      <c r="D129">
        <f>D89*10000/D62</f>
        <v>0.05687814085989241</v>
      </c>
      <c r="E129">
        <f>E89*10000/E62</f>
        <v>0.05116979538897342</v>
      </c>
      <c r="F129">
        <f>F89*10000/F62</f>
        <v>-0.09391323189731947</v>
      </c>
      <c r="G129">
        <f>AVERAGE(C129:E129)</f>
        <v>0.024811744486630285</v>
      </c>
      <c r="H129">
        <f>STDEV(C129:E129)</f>
        <v>0.05067749334368092</v>
      </c>
      <c r="I129">
        <f>(B129*B4+C129*C4+D129*D4+E129*E4+F129*F4)/SUM(B4:F4)</f>
        <v>0.01320160044502273</v>
      </c>
    </row>
    <row r="130" spans="1:9" ht="12.75">
      <c r="A130" t="s">
        <v>89</v>
      </c>
      <c r="B130">
        <f>B90*10000/B62</f>
        <v>0.005307351725481299</v>
      </c>
      <c r="C130">
        <f>C90*10000/C62</f>
        <v>-0.0007643999267598299</v>
      </c>
      <c r="D130">
        <f>D90*10000/D62</f>
        <v>-0.007485180621194486</v>
      </c>
      <c r="E130">
        <f>E90*10000/E62</f>
        <v>-0.009947604450505815</v>
      </c>
      <c r="F130">
        <f>F90*10000/F62</f>
        <v>0.46356046983758326</v>
      </c>
      <c r="G130">
        <f>AVERAGE(C130:E130)</f>
        <v>-0.006065728332820044</v>
      </c>
      <c r="H130">
        <f>STDEV(C130:E130)</f>
        <v>0.004753308840214967</v>
      </c>
      <c r="I130">
        <f>(B130*B4+C130*C4+D130*D4+E130*E4+F130*F4)/SUM(B4:F4)</f>
        <v>0.05797237632779397</v>
      </c>
    </row>
    <row r="131" spans="1:9" ht="12.75">
      <c r="A131" t="s">
        <v>90</v>
      </c>
      <c r="B131">
        <f>B91*10000/B62</f>
        <v>-0.034245846693328315</v>
      </c>
      <c r="C131">
        <f>C91*10000/C62</f>
        <v>-0.017873106203502975</v>
      </c>
      <c r="D131">
        <f>D91*10000/D62</f>
        <v>-0.02062863624096918</v>
      </c>
      <c r="E131">
        <f>E91*10000/E62</f>
        <v>-0.035704142455269025</v>
      </c>
      <c r="F131">
        <f>F91*10000/F62</f>
        <v>-0.022019152276428935</v>
      </c>
      <c r="G131">
        <f>AVERAGE(C131:E131)</f>
        <v>-0.024735294966580394</v>
      </c>
      <c r="H131">
        <f>STDEV(C131:E131)</f>
        <v>0.009598695112848808</v>
      </c>
      <c r="I131">
        <f>(B131*B4+C131*C4+D131*D4+E131*E4+F131*F4)/SUM(B4:F4)</f>
        <v>-0.025756803343675156</v>
      </c>
    </row>
    <row r="132" spans="1:9" ht="12.75">
      <c r="A132" t="s">
        <v>91</v>
      </c>
      <c r="B132">
        <f>B92*10000/B62</f>
        <v>-0.010643484628449976</v>
      </c>
      <c r="C132">
        <f>C92*10000/C62</f>
        <v>-0.015780685697146527</v>
      </c>
      <c r="D132">
        <f>D92*10000/D62</f>
        <v>-0.023332057303007532</v>
      </c>
      <c r="E132">
        <f>E92*10000/E62</f>
        <v>0.020948302251712007</v>
      </c>
      <c r="F132">
        <f>F92*10000/F62</f>
        <v>-0.01590588149422495</v>
      </c>
      <c r="G132">
        <f>AVERAGE(C132:E132)</f>
        <v>-0.0060548135828140184</v>
      </c>
      <c r="H132">
        <f>STDEV(C132:E132)</f>
        <v>0.02368822496224809</v>
      </c>
      <c r="I132">
        <f>(B132*B4+C132*C4+D132*D4+E132*E4+F132*F4)/SUM(B4:F4)</f>
        <v>-0.008031187373499614</v>
      </c>
    </row>
    <row r="133" spans="1:9" ht="12.75">
      <c r="A133" t="s">
        <v>92</v>
      </c>
      <c r="B133">
        <f>B93*10000/B62</f>
        <v>0.1102742459152041</v>
      </c>
      <c r="C133">
        <f>C93*10000/C62</f>
        <v>0.09996144311327544</v>
      </c>
      <c r="D133">
        <f>D93*10000/D62</f>
        <v>0.09709413487835972</v>
      </c>
      <c r="E133">
        <f>E93*10000/E62</f>
        <v>0.08916171525883305</v>
      </c>
      <c r="F133">
        <f>F93*10000/F62</f>
        <v>0.06879603584051967</v>
      </c>
      <c r="G133">
        <f>AVERAGE(C133:E133)</f>
        <v>0.09540576441682273</v>
      </c>
      <c r="H133">
        <f>STDEV(C133:E133)</f>
        <v>0.005594325387752096</v>
      </c>
      <c r="I133">
        <f>(B133*B4+C133*C4+D133*D4+E133*E4+F133*F4)/SUM(B4:F4)</f>
        <v>0.09403302577676444</v>
      </c>
    </row>
    <row r="134" spans="1:9" ht="12.75">
      <c r="A134" t="s">
        <v>93</v>
      </c>
      <c r="B134">
        <f>B94*10000/B62</f>
        <v>-0.015625420689043792</v>
      </c>
      <c r="C134">
        <f>C94*10000/C62</f>
        <v>0.0008076368449013829</v>
      </c>
      <c r="D134">
        <f>D94*10000/D62</f>
        <v>0.003376830301165158</v>
      </c>
      <c r="E134">
        <f>E94*10000/E62</f>
        <v>0.011159018056298398</v>
      </c>
      <c r="F134">
        <f>F94*10000/F62</f>
        <v>-0.002978022183314289</v>
      </c>
      <c r="G134">
        <f>AVERAGE(C134:E134)</f>
        <v>0.005114495067454979</v>
      </c>
      <c r="H134">
        <f>STDEV(C134:E134)</f>
        <v>0.005390026194363028</v>
      </c>
      <c r="I134">
        <f>(B134*B4+C134*C4+D134*D4+E134*E4+F134*F4)/SUM(B4:F4)</f>
        <v>0.001023814454916055</v>
      </c>
    </row>
    <row r="135" spans="1:9" ht="12.75">
      <c r="A135" t="s">
        <v>94</v>
      </c>
      <c r="B135">
        <f>B95*10000/B62</f>
        <v>-0.0016803485027234685</v>
      </c>
      <c r="C135">
        <f>C95*10000/C62</f>
        <v>-0.0017909309190334126</v>
      </c>
      <c r="D135">
        <f>D95*10000/D62</f>
        <v>-0.0005155016720371014</v>
      </c>
      <c r="E135">
        <f>E95*10000/E62</f>
        <v>-0.0013871489595704745</v>
      </c>
      <c r="F135">
        <f>F95*10000/F62</f>
        <v>-0.005752351644496199</v>
      </c>
      <c r="G135">
        <f>AVERAGE(C135:E135)</f>
        <v>-0.0012311938502136627</v>
      </c>
      <c r="H135">
        <f>STDEV(C135:E135)</f>
        <v>0.0006518599835273412</v>
      </c>
      <c r="I135">
        <f>(B135*B4+C135*C4+D135*D4+E135*E4+F135*F4)/SUM(B4:F4)</f>
        <v>-0.001897114689489142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2006-01-17T15:16:54Z</cp:lastPrinted>
  <dcterms:created xsi:type="dcterms:W3CDTF">2006-01-17T15:16:54Z</dcterms:created>
  <dcterms:modified xsi:type="dcterms:W3CDTF">2006-01-19T08:48:45Z</dcterms:modified>
  <cp:category/>
  <cp:version/>
  <cp:contentType/>
  <cp:contentStatus/>
</cp:coreProperties>
</file>