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<sst xmlns="http://schemas.openxmlformats.org/spreadsheetml/2006/main" count="204" uniqueCount="98">
  <si>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11/11/2005       10:00:39</t>
  </si>
  <si>
    <t>LISSNER</t>
  </si>
  <si>
    <t>HCMQAP729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</si>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</sst>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410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-0.003759</v>
      </c>
      <c r="D4" s="12">
        <v>-0.003757</v>
      </c>
      <c r="E4" s="12">
        <v>-0.003758</v>
      </c>
      <c r="F4" s="24">
        <v>-0.002077</v>
      </c>
      <c r="G4" s="34">
        <v>-0.011712</v>
      </c>
    </row>
    <row r="5" spans="1:7" ht="12.75" thickBot="1">
      <c r="A5" s="44" t="s">
        <v>13</v>
      </c>
      <c r="B5" s="45">
        <v>7.692564</v>
      </c>
      <c r="C5" s="46">
        <v>2.914578</v>
      </c>
      <c r="D5" s="46">
        <v>-1.029183</v>
      </c>
      <c r="E5" s="46">
        <v>-3.36403</v>
      </c>
      <c r="F5" s="47">
        <v>-5.785296</v>
      </c>
      <c r="G5" s="48">
        <v>1.813521</v>
      </c>
    </row>
    <row r="6" spans="1:7" ht="12.75" thickTop="1">
      <c r="A6" s="6" t="s">
        <v>14</v>
      </c>
      <c r="B6" s="39">
        <v>31.76735</v>
      </c>
      <c r="C6" s="40">
        <v>-71.43383</v>
      </c>
      <c r="D6" s="40">
        <v>95.77134</v>
      </c>
      <c r="E6" s="40">
        <v>-39.97075</v>
      </c>
      <c r="F6" s="41">
        <v>-6.272541</v>
      </c>
      <c r="G6" s="42">
        <v>0.006798803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0.11095</v>
      </c>
      <c r="C8" s="13">
        <v>-1.622208</v>
      </c>
      <c r="D8" s="13">
        <v>-2.818444</v>
      </c>
      <c r="E8" s="13">
        <v>-2.293356</v>
      </c>
      <c r="F8" s="25">
        <v>-2.592225</v>
      </c>
      <c r="G8" s="35">
        <v>-1.948845</v>
      </c>
    </row>
    <row r="9" spans="1:7" ht="12">
      <c r="A9" s="20" t="s">
        <v>17</v>
      </c>
      <c r="B9" s="29">
        <v>1.025429</v>
      </c>
      <c r="C9" s="13">
        <v>0.2159677</v>
      </c>
      <c r="D9" s="13">
        <v>0.4805155</v>
      </c>
      <c r="E9" s="13">
        <v>0.6365075</v>
      </c>
      <c r="F9" s="25">
        <v>-1.802112</v>
      </c>
      <c r="G9" s="35">
        <v>0.2297612</v>
      </c>
    </row>
    <row r="10" spans="1:7" ht="12">
      <c r="A10" s="20" t="s">
        <v>18</v>
      </c>
      <c r="B10" s="29">
        <v>0.04105559</v>
      </c>
      <c r="C10" s="13">
        <v>-0.446323</v>
      </c>
      <c r="D10" s="13">
        <v>0.3863246</v>
      </c>
      <c r="E10" s="13">
        <v>0.1363287</v>
      </c>
      <c r="F10" s="25">
        <v>-1.78182</v>
      </c>
      <c r="G10" s="35">
        <v>-0.2126578</v>
      </c>
    </row>
    <row r="11" spans="1:7" ht="12">
      <c r="A11" s="21" t="s">
        <v>19</v>
      </c>
      <c r="B11" s="31">
        <v>2.855594</v>
      </c>
      <c r="C11" s="15">
        <v>2.231769</v>
      </c>
      <c r="D11" s="15">
        <v>2.777064</v>
      </c>
      <c r="E11" s="15">
        <v>2.159515</v>
      </c>
      <c r="F11" s="27">
        <v>13.42733</v>
      </c>
      <c r="G11" s="37">
        <v>3.925069</v>
      </c>
    </row>
    <row r="12" spans="1:7" ht="12">
      <c r="A12" s="20" t="s">
        <v>20</v>
      </c>
      <c r="B12" s="29">
        <v>-0.06392804</v>
      </c>
      <c r="C12" s="13">
        <v>-0.09986729</v>
      </c>
      <c r="D12" s="13">
        <v>-0.09048047</v>
      </c>
      <c r="E12" s="13">
        <v>0.03810965</v>
      </c>
      <c r="F12" s="25">
        <v>-0.142978</v>
      </c>
      <c r="G12" s="35">
        <v>-0.06492758</v>
      </c>
    </row>
    <row r="13" spans="1:7" ht="12">
      <c r="A13" s="20" t="s">
        <v>21</v>
      </c>
      <c r="B13" s="29">
        <v>0.02756867</v>
      </c>
      <c r="C13" s="13">
        <v>0.05080685</v>
      </c>
      <c r="D13" s="13">
        <v>0.04436183</v>
      </c>
      <c r="E13" s="13">
        <v>0.02847696</v>
      </c>
      <c r="F13" s="25">
        <v>-0.145663</v>
      </c>
      <c r="G13" s="35">
        <v>0.01436342</v>
      </c>
    </row>
    <row r="14" spans="1:7" ht="12">
      <c r="A14" s="20" t="s">
        <v>22</v>
      </c>
      <c r="B14" s="29">
        <v>-0.1175842</v>
      </c>
      <c r="C14" s="13">
        <v>-0.1699984</v>
      </c>
      <c r="D14" s="13">
        <v>-0.07244801</v>
      </c>
      <c r="E14" s="13">
        <v>-0.1215901</v>
      </c>
      <c r="F14" s="25">
        <v>0.1434985</v>
      </c>
      <c r="G14" s="35">
        <v>-0.08557815</v>
      </c>
    </row>
    <row r="15" spans="1:7" ht="12">
      <c r="A15" s="21" t="s">
        <v>23</v>
      </c>
      <c r="B15" s="31">
        <v>-0.3903266</v>
      </c>
      <c r="C15" s="15">
        <v>-0.1344756</v>
      </c>
      <c r="D15" s="15">
        <v>-0.07886306</v>
      </c>
      <c r="E15" s="15">
        <v>-0.0655701</v>
      </c>
      <c r="F15" s="27">
        <v>-0.4046676</v>
      </c>
      <c r="G15" s="37">
        <v>-0.1775972</v>
      </c>
    </row>
    <row r="16" spans="1:7" ht="12">
      <c r="A16" s="20" t="s">
        <v>24</v>
      </c>
      <c r="B16" s="29">
        <v>0.003160381</v>
      </c>
      <c r="C16" s="13">
        <v>0.0275954</v>
      </c>
      <c r="D16" s="13">
        <v>0.009495065</v>
      </c>
      <c r="E16" s="13">
        <v>0.01405986</v>
      </c>
      <c r="F16" s="25">
        <v>-0.02526225</v>
      </c>
      <c r="G16" s="35">
        <v>0.009408835</v>
      </c>
    </row>
    <row r="17" spans="1:7" ht="12">
      <c r="A17" s="20" t="s">
        <v>25</v>
      </c>
      <c r="B17" s="29">
        <v>-0.03079622</v>
      </c>
      <c r="C17" s="13">
        <v>-0.01993879</v>
      </c>
      <c r="D17" s="13">
        <v>-0.03370311</v>
      </c>
      <c r="E17" s="13">
        <v>-0.03636307</v>
      </c>
      <c r="F17" s="25">
        <v>-0.02308612</v>
      </c>
      <c r="G17" s="35">
        <v>-0.02919922</v>
      </c>
    </row>
    <row r="18" spans="1:7" ht="12">
      <c r="A18" s="20" t="s">
        <v>26</v>
      </c>
      <c r="B18" s="29">
        <v>-0.001155165</v>
      </c>
      <c r="C18" s="13">
        <v>0.03410244</v>
      </c>
      <c r="D18" s="13">
        <v>-0.002438612</v>
      </c>
      <c r="E18" s="13">
        <v>0.02476015</v>
      </c>
      <c r="F18" s="25">
        <v>-0.002478954</v>
      </c>
      <c r="G18" s="35">
        <v>0.01307229</v>
      </c>
    </row>
    <row r="19" spans="1:7" ht="12">
      <c r="A19" s="21" t="s">
        <v>27</v>
      </c>
      <c r="B19" s="31">
        <v>-0.215347</v>
      </c>
      <c r="C19" s="15">
        <v>-0.2019243</v>
      </c>
      <c r="D19" s="15">
        <v>-0.2127664</v>
      </c>
      <c r="E19" s="15">
        <v>-0.1929834</v>
      </c>
      <c r="F19" s="27">
        <v>-0.1341461</v>
      </c>
      <c r="G19" s="37">
        <v>-0.1953151</v>
      </c>
    </row>
    <row r="20" spans="1:7" ht="12.75" thickBot="1">
      <c r="A20" s="44" t="s">
        <v>28</v>
      </c>
      <c r="B20" s="45">
        <v>0.004685593</v>
      </c>
      <c r="C20" s="46">
        <v>0.007009897</v>
      </c>
      <c r="D20" s="46">
        <v>0.001434643</v>
      </c>
      <c r="E20" s="46">
        <v>0.004221737</v>
      </c>
      <c r="F20" s="47">
        <v>-0.002068877</v>
      </c>
      <c r="G20" s="48">
        <v>0.003453067</v>
      </c>
    </row>
    <row r="21" spans="1:7" ht="12.75" thickTop="1">
      <c r="A21" s="6" t="s">
        <v>29</v>
      </c>
      <c r="B21" s="39">
        <v>-59.98857</v>
      </c>
      <c r="C21" s="40">
        <v>64.41163</v>
      </c>
      <c r="D21" s="40">
        <v>-5.349195</v>
      </c>
      <c r="E21" s="40">
        <v>-16.86144</v>
      </c>
      <c r="F21" s="41">
        <v>-10.82303</v>
      </c>
      <c r="G21" s="43">
        <v>0.01084456</v>
      </c>
    </row>
    <row r="22" spans="1:7" ht="12">
      <c r="A22" s="20" t="s">
        <v>30</v>
      </c>
      <c r="B22" s="29">
        <v>153.8634</v>
      </c>
      <c r="C22" s="13">
        <v>58.29223</v>
      </c>
      <c r="D22" s="13">
        <v>-20.58369</v>
      </c>
      <c r="E22" s="13">
        <v>-67.28161</v>
      </c>
      <c r="F22" s="25">
        <v>-115.7111</v>
      </c>
      <c r="G22" s="36">
        <v>0</v>
      </c>
    </row>
    <row r="23" spans="1:7" ht="12">
      <c r="A23" s="20" t="s">
        <v>31</v>
      </c>
      <c r="B23" s="29">
        <v>0.2172203</v>
      </c>
      <c r="C23" s="13">
        <v>-2.375243</v>
      </c>
      <c r="D23" s="13">
        <v>-3.304</v>
      </c>
      <c r="E23" s="13">
        <v>-4.689819</v>
      </c>
      <c r="F23" s="25">
        <v>2.748717</v>
      </c>
      <c r="G23" s="35">
        <v>-2.097857</v>
      </c>
    </row>
    <row r="24" spans="1:7" ht="12">
      <c r="A24" s="20" t="s">
        <v>32</v>
      </c>
      <c r="B24" s="50">
        <v>2.991894</v>
      </c>
      <c r="C24" s="51">
        <v>5.963155</v>
      </c>
      <c r="D24" s="51">
        <v>3.276405</v>
      </c>
      <c r="E24" s="51">
        <v>6.646918</v>
      </c>
      <c r="F24" s="52">
        <v>-1.050056</v>
      </c>
      <c r="G24" s="49">
        <v>4.117321</v>
      </c>
    </row>
    <row r="25" spans="1:7" ht="12">
      <c r="A25" s="20" t="s">
        <v>33</v>
      </c>
      <c r="B25" s="29">
        <v>-0.6879122</v>
      </c>
      <c r="C25" s="13">
        <v>-0.4701241</v>
      </c>
      <c r="D25" s="13">
        <v>-0.6464311</v>
      </c>
      <c r="E25" s="13">
        <v>-1.270024</v>
      </c>
      <c r="F25" s="25">
        <v>-1.30559</v>
      </c>
      <c r="G25" s="35">
        <v>-0.8477397</v>
      </c>
    </row>
    <row r="26" spans="1:7" ht="12">
      <c r="A26" s="21" t="s">
        <v>34</v>
      </c>
      <c r="B26" s="31">
        <v>0.9141446</v>
      </c>
      <c r="C26" s="15">
        <v>0.1394658</v>
      </c>
      <c r="D26" s="15">
        <v>-0.1359574</v>
      </c>
      <c r="E26" s="15">
        <v>-0.2325146</v>
      </c>
      <c r="F26" s="27">
        <v>0.9651334</v>
      </c>
      <c r="G26" s="37">
        <v>0.206161</v>
      </c>
    </row>
    <row r="27" spans="1:7" ht="12">
      <c r="A27" s="20" t="s">
        <v>35</v>
      </c>
      <c r="B27" s="29">
        <v>0.09253834</v>
      </c>
      <c r="C27" s="13">
        <v>0.2918615</v>
      </c>
      <c r="D27" s="13">
        <v>-0.1315583</v>
      </c>
      <c r="E27" s="13">
        <v>-0.03173369</v>
      </c>
      <c r="F27" s="25">
        <v>-0.2319977</v>
      </c>
      <c r="G27" s="35">
        <v>0.01353228</v>
      </c>
    </row>
    <row r="28" spans="1:7" ht="12">
      <c r="A28" s="20" t="s">
        <v>36</v>
      </c>
      <c r="B28" s="29">
        <v>0.2677338</v>
      </c>
      <c r="C28" s="13">
        <v>0.2606229</v>
      </c>
      <c r="D28" s="13">
        <v>0.4999463</v>
      </c>
      <c r="E28" s="13">
        <v>0.3920229</v>
      </c>
      <c r="F28" s="25">
        <v>-0.4279227</v>
      </c>
      <c r="G28" s="35">
        <v>0.2592717</v>
      </c>
    </row>
    <row r="29" spans="1:7" ht="12">
      <c r="A29" s="20" t="s">
        <v>37</v>
      </c>
      <c r="B29" s="29">
        <v>0.01857014</v>
      </c>
      <c r="C29" s="13">
        <v>-0.1352131</v>
      </c>
      <c r="D29" s="13">
        <v>-0.04445768</v>
      </c>
      <c r="E29" s="13">
        <v>0.04593173</v>
      </c>
      <c r="F29" s="25">
        <v>-0.1072665</v>
      </c>
      <c r="G29" s="35">
        <v>-0.04376165</v>
      </c>
    </row>
    <row r="30" spans="1:7" ht="12">
      <c r="A30" s="21" t="s">
        <v>38</v>
      </c>
      <c r="B30" s="31">
        <v>0.07521198</v>
      </c>
      <c r="C30" s="15">
        <v>0.01117857</v>
      </c>
      <c r="D30" s="15">
        <v>0.0676271</v>
      </c>
      <c r="E30" s="15">
        <v>0.06306087</v>
      </c>
      <c r="F30" s="27">
        <v>0.2709279</v>
      </c>
      <c r="G30" s="37">
        <v>0.08106738</v>
      </c>
    </row>
    <row r="31" spans="1:7" ht="12">
      <c r="A31" s="20" t="s">
        <v>39</v>
      </c>
      <c r="B31" s="29">
        <v>-0.01972953</v>
      </c>
      <c r="C31" s="13">
        <v>0.01329618</v>
      </c>
      <c r="D31" s="13">
        <v>-0.03675334</v>
      </c>
      <c r="E31" s="13">
        <v>-0.007729823</v>
      </c>
      <c r="F31" s="25">
        <v>-0.03108572</v>
      </c>
      <c r="G31" s="35">
        <v>-0.01449876</v>
      </c>
    </row>
    <row r="32" spans="1:7" ht="12">
      <c r="A32" s="20" t="s">
        <v>40</v>
      </c>
      <c r="B32" s="29">
        <v>0.03811182</v>
      </c>
      <c r="C32" s="13">
        <v>0.01191907</v>
      </c>
      <c r="D32" s="13">
        <v>0.07737635</v>
      </c>
      <c r="E32" s="13">
        <v>0.02455567</v>
      </c>
      <c r="F32" s="25">
        <v>-0.04369554</v>
      </c>
      <c r="G32" s="35">
        <v>0.02710894</v>
      </c>
    </row>
    <row r="33" spans="1:7" ht="12">
      <c r="A33" s="20" t="s">
        <v>41</v>
      </c>
      <c r="B33" s="29">
        <v>0.1100994</v>
      </c>
      <c r="C33" s="13">
        <v>0.06571229</v>
      </c>
      <c r="D33" s="13">
        <v>0.08365478</v>
      </c>
      <c r="E33" s="13">
        <v>0.09821213</v>
      </c>
      <c r="F33" s="25">
        <v>0.03931786</v>
      </c>
      <c r="G33" s="35">
        <v>0.08078266</v>
      </c>
    </row>
    <row r="34" spans="1:7" ht="12">
      <c r="A34" s="21" t="s">
        <v>42</v>
      </c>
      <c r="B34" s="31">
        <v>-0.01934171</v>
      </c>
      <c r="C34" s="15">
        <v>-0.00988579</v>
      </c>
      <c r="D34" s="15">
        <v>0.008905566</v>
      </c>
      <c r="E34" s="15">
        <v>0.01262418</v>
      </c>
      <c r="F34" s="27">
        <v>-0.01802584</v>
      </c>
      <c r="G34" s="37">
        <v>-0.002426961</v>
      </c>
    </row>
    <row r="35" spans="1:7" ht="12.75" thickBot="1">
      <c r="A35" s="22" t="s">
        <v>43</v>
      </c>
      <c r="B35" s="32">
        <v>0.0005018941</v>
      </c>
      <c r="C35" s="16">
        <v>-0.0008799712</v>
      </c>
      <c r="D35" s="16">
        <v>-0.001314111</v>
      </c>
      <c r="E35" s="16">
        <v>-0.006000159</v>
      </c>
      <c r="F35" s="28">
        <v>0.009654668</v>
      </c>
      <c r="G35" s="38">
        <v>-0.000614314</v>
      </c>
    </row>
    <row r="36" spans="1:7" ht="12">
      <c r="A36" s="4" t="s">
        <v>44</v>
      </c>
      <c r="B36" s="3">
        <v>22.35718</v>
      </c>
      <c r="C36" s="3">
        <v>22.35413</v>
      </c>
      <c r="D36" s="3">
        <v>22.36023</v>
      </c>
      <c r="E36" s="3">
        <v>22.36023</v>
      </c>
      <c r="F36" s="3">
        <v>22.36328</v>
      </c>
      <c r="G36" s="3"/>
    </row>
    <row r="37" spans="1:6" ht="12">
      <c r="A37" s="4" t="s">
        <v>45</v>
      </c>
      <c r="B37" s="2">
        <v>-0.1953125</v>
      </c>
      <c r="C37" s="2">
        <v>-0.1454671</v>
      </c>
      <c r="D37" s="2">
        <v>-0.1337687</v>
      </c>
      <c r="E37" s="2">
        <v>-0.1261393</v>
      </c>
      <c r="F37" s="2">
        <v>-0.1241048</v>
      </c>
    </row>
    <row r="38" spans="1:7" ht="12">
      <c r="A38" s="4" t="s">
        <v>53</v>
      </c>
      <c r="B38" s="2">
        <v>-5.242298E-05</v>
      </c>
      <c r="C38" s="2">
        <v>0.0001207951</v>
      </c>
      <c r="D38" s="2">
        <v>-0.0001628293</v>
      </c>
      <c r="E38" s="2">
        <v>6.775435E-05</v>
      </c>
      <c r="F38" s="2">
        <v>1.044902E-05</v>
      </c>
      <c r="G38" s="2">
        <v>0.0002077099</v>
      </c>
    </row>
    <row r="39" spans="1:7" ht="12.75" thickBot="1">
      <c r="A39" s="4" t="s">
        <v>54</v>
      </c>
      <c r="B39" s="2">
        <v>0.0001027872</v>
      </c>
      <c r="C39" s="2">
        <v>-0.0001102039</v>
      </c>
      <c r="D39" s="2">
        <v>0</v>
      </c>
      <c r="E39" s="2">
        <v>2.912031E-05</v>
      </c>
      <c r="F39" s="2">
        <v>1.852006E-05</v>
      </c>
      <c r="G39" s="2">
        <v>0.0008201226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3.116693</v>
      </c>
      <c r="F40" s="17" t="s">
        <v>48</v>
      </c>
      <c r="G40" s="8">
        <v>55.08695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0.003759</v>
      </c>
      <c r="D4">
        <v>0.003757</v>
      </c>
      <c r="E4">
        <v>0.003758</v>
      </c>
      <c r="F4">
        <v>0.002077</v>
      </c>
      <c r="G4">
        <v>0.011712</v>
      </c>
    </row>
    <row r="5" spans="1:7" ht="12.75">
      <c r="A5" t="s">
        <v>13</v>
      </c>
      <c r="B5">
        <v>7.692564</v>
      </c>
      <c r="C5">
        <v>2.914578</v>
      </c>
      <c r="D5">
        <v>-1.029183</v>
      </c>
      <c r="E5">
        <v>-3.36403</v>
      </c>
      <c r="F5">
        <v>-5.785296</v>
      </c>
      <c r="G5">
        <v>1.813521</v>
      </c>
    </row>
    <row r="6" spans="1:7" ht="12.75">
      <c r="A6" t="s">
        <v>14</v>
      </c>
      <c r="B6" s="53">
        <v>31.76735</v>
      </c>
      <c r="C6" s="53">
        <v>-71.43383</v>
      </c>
      <c r="D6" s="53">
        <v>95.77134</v>
      </c>
      <c r="E6" s="53">
        <v>-39.97075</v>
      </c>
      <c r="F6" s="53">
        <v>-6.272541</v>
      </c>
      <c r="G6" s="53">
        <v>0.006798803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0.11095</v>
      </c>
      <c r="C8" s="53">
        <v>-1.622208</v>
      </c>
      <c r="D8" s="53">
        <v>-2.818444</v>
      </c>
      <c r="E8" s="53">
        <v>-2.293356</v>
      </c>
      <c r="F8" s="53">
        <v>-2.592225</v>
      </c>
      <c r="G8" s="53">
        <v>-1.948845</v>
      </c>
    </row>
    <row r="9" spans="1:7" ht="12.75">
      <c r="A9" t="s">
        <v>17</v>
      </c>
      <c r="B9" s="53">
        <v>1.025429</v>
      </c>
      <c r="C9" s="53">
        <v>0.2159677</v>
      </c>
      <c r="D9" s="53">
        <v>0.4805155</v>
      </c>
      <c r="E9" s="53">
        <v>0.6365075</v>
      </c>
      <c r="F9" s="53">
        <v>-1.802112</v>
      </c>
      <c r="G9" s="53">
        <v>0.2297612</v>
      </c>
    </row>
    <row r="10" spans="1:7" ht="12.75">
      <c r="A10" t="s">
        <v>18</v>
      </c>
      <c r="B10" s="53">
        <v>0.04105559</v>
      </c>
      <c r="C10" s="53">
        <v>-0.446323</v>
      </c>
      <c r="D10" s="53">
        <v>0.3863246</v>
      </c>
      <c r="E10" s="53">
        <v>0.1363287</v>
      </c>
      <c r="F10" s="53">
        <v>-1.78182</v>
      </c>
      <c r="G10" s="53">
        <v>-0.2126578</v>
      </c>
    </row>
    <row r="11" spans="1:7" ht="12.75">
      <c r="A11" t="s">
        <v>19</v>
      </c>
      <c r="B11" s="53">
        <v>2.855594</v>
      </c>
      <c r="C11" s="53">
        <v>2.231769</v>
      </c>
      <c r="D11" s="53">
        <v>2.777064</v>
      </c>
      <c r="E11" s="53">
        <v>2.159515</v>
      </c>
      <c r="F11" s="53">
        <v>13.42733</v>
      </c>
      <c r="G11" s="53">
        <v>3.925069</v>
      </c>
    </row>
    <row r="12" spans="1:7" ht="12.75">
      <c r="A12" t="s">
        <v>20</v>
      </c>
      <c r="B12" s="53">
        <v>-0.06392804</v>
      </c>
      <c r="C12" s="53">
        <v>-0.09986729</v>
      </c>
      <c r="D12" s="53">
        <v>-0.09048047</v>
      </c>
      <c r="E12" s="53">
        <v>0.03810965</v>
      </c>
      <c r="F12" s="53">
        <v>-0.142978</v>
      </c>
      <c r="G12" s="53">
        <v>-0.06492758</v>
      </c>
    </row>
    <row r="13" spans="1:7" ht="12.75">
      <c r="A13" t="s">
        <v>21</v>
      </c>
      <c r="B13" s="53">
        <v>0.02756867</v>
      </c>
      <c r="C13" s="53">
        <v>0.05080685</v>
      </c>
      <c r="D13" s="53">
        <v>0.04436183</v>
      </c>
      <c r="E13" s="53">
        <v>0.02847696</v>
      </c>
      <c r="F13" s="53">
        <v>-0.145663</v>
      </c>
      <c r="G13" s="53">
        <v>0.01436342</v>
      </c>
    </row>
    <row r="14" spans="1:7" ht="12.75">
      <c r="A14" t="s">
        <v>22</v>
      </c>
      <c r="B14" s="53">
        <v>-0.1175842</v>
      </c>
      <c r="C14" s="53">
        <v>-0.1699984</v>
      </c>
      <c r="D14" s="53">
        <v>-0.07244801</v>
      </c>
      <c r="E14" s="53">
        <v>-0.1215901</v>
      </c>
      <c r="F14" s="53">
        <v>0.1434985</v>
      </c>
      <c r="G14" s="53">
        <v>-0.08557815</v>
      </c>
    </row>
    <row r="15" spans="1:7" ht="12.75">
      <c r="A15" t="s">
        <v>23</v>
      </c>
      <c r="B15" s="53">
        <v>-0.3903266</v>
      </c>
      <c r="C15" s="53">
        <v>-0.1344756</v>
      </c>
      <c r="D15" s="53">
        <v>-0.07886306</v>
      </c>
      <c r="E15" s="53">
        <v>-0.0655701</v>
      </c>
      <c r="F15" s="53">
        <v>-0.4046676</v>
      </c>
      <c r="G15" s="53">
        <v>-0.1775972</v>
      </c>
    </row>
    <row r="16" spans="1:7" ht="12.75">
      <c r="A16" t="s">
        <v>24</v>
      </c>
      <c r="B16" s="53">
        <v>0.003160381</v>
      </c>
      <c r="C16" s="53">
        <v>0.0275954</v>
      </c>
      <c r="D16" s="53">
        <v>0.009495065</v>
      </c>
      <c r="E16" s="53">
        <v>0.01405986</v>
      </c>
      <c r="F16" s="53">
        <v>-0.02526225</v>
      </c>
      <c r="G16" s="53">
        <v>0.009408835</v>
      </c>
    </row>
    <row r="17" spans="1:7" ht="12.75">
      <c r="A17" t="s">
        <v>25</v>
      </c>
      <c r="B17" s="53">
        <v>-0.03079622</v>
      </c>
      <c r="C17" s="53">
        <v>-0.01993879</v>
      </c>
      <c r="D17" s="53">
        <v>-0.03370311</v>
      </c>
      <c r="E17" s="53">
        <v>-0.03636307</v>
      </c>
      <c r="F17" s="53">
        <v>-0.02308612</v>
      </c>
      <c r="G17" s="53">
        <v>-0.02919922</v>
      </c>
    </row>
    <row r="18" spans="1:7" ht="12.75">
      <c r="A18" t="s">
        <v>26</v>
      </c>
      <c r="B18" s="53">
        <v>-0.001155165</v>
      </c>
      <c r="C18" s="53">
        <v>0.03410244</v>
      </c>
      <c r="D18" s="53">
        <v>-0.002438612</v>
      </c>
      <c r="E18" s="53">
        <v>0.02476015</v>
      </c>
      <c r="F18" s="53">
        <v>-0.002478954</v>
      </c>
      <c r="G18" s="53">
        <v>0.01307229</v>
      </c>
    </row>
    <row r="19" spans="1:7" ht="12.75">
      <c r="A19" t="s">
        <v>27</v>
      </c>
      <c r="B19" s="53">
        <v>-0.215347</v>
      </c>
      <c r="C19" s="53">
        <v>-0.2019243</v>
      </c>
      <c r="D19" s="53">
        <v>-0.2127664</v>
      </c>
      <c r="E19" s="53">
        <v>-0.1929834</v>
      </c>
      <c r="F19" s="53">
        <v>-0.1341461</v>
      </c>
      <c r="G19" s="53">
        <v>-0.1953151</v>
      </c>
    </row>
    <row r="20" spans="1:7" ht="12.75">
      <c r="A20" t="s">
        <v>28</v>
      </c>
      <c r="B20" s="53">
        <v>0.004685593</v>
      </c>
      <c r="C20" s="53">
        <v>0.007009897</v>
      </c>
      <c r="D20" s="53">
        <v>0.001434643</v>
      </c>
      <c r="E20" s="53">
        <v>0.004221737</v>
      </c>
      <c r="F20" s="53">
        <v>-0.002068877</v>
      </c>
      <c r="G20" s="53">
        <v>0.003453067</v>
      </c>
    </row>
    <row r="21" spans="1:7" ht="12.75">
      <c r="A21" t="s">
        <v>29</v>
      </c>
      <c r="B21" s="53">
        <v>-59.98857</v>
      </c>
      <c r="C21" s="53">
        <v>64.41163</v>
      </c>
      <c r="D21" s="53">
        <v>-5.349195</v>
      </c>
      <c r="E21" s="53">
        <v>-16.86144</v>
      </c>
      <c r="F21" s="53">
        <v>-10.82303</v>
      </c>
      <c r="G21" s="53">
        <v>0.01084456</v>
      </c>
    </row>
    <row r="22" spans="1:7" ht="12.75">
      <c r="A22" t="s">
        <v>30</v>
      </c>
      <c r="B22" s="53">
        <v>153.8634</v>
      </c>
      <c r="C22" s="53">
        <v>58.29223</v>
      </c>
      <c r="D22" s="53">
        <v>-20.58369</v>
      </c>
      <c r="E22" s="53">
        <v>-67.28161</v>
      </c>
      <c r="F22" s="53">
        <v>-115.7111</v>
      </c>
      <c r="G22" s="53">
        <v>0</v>
      </c>
    </row>
    <row r="23" spans="1:7" ht="12.75">
      <c r="A23" t="s">
        <v>31</v>
      </c>
      <c r="B23" s="53">
        <v>0.2172203</v>
      </c>
      <c r="C23" s="53">
        <v>-2.375243</v>
      </c>
      <c r="D23" s="53">
        <v>-3.304</v>
      </c>
      <c r="E23" s="53">
        <v>-4.689819</v>
      </c>
      <c r="F23" s="53">
        <v>2.748717</v>
      </c>
      <c r="G23" s="53">
        <v>-2.097857</v>
      </c>
    </row>
    <row r="24" spans="1:7" ht="12.75">
      <c r="A24" t="s">
        <v>32</v>
      </c>
      <c r="B24" s="53">
        <v>2.991894</v>
      </c>
      <c r="C24" s="53">
        <v>5.963155</v>
      </c>
      <c r="D24" s="53">
        <v>3.276405</v>
      </c>
      <c r="E24" s="53">
        <v>6.646918</v>
      </c>
      <c r="F24" s="53">
        <v>-1.050056</v>
      </c>
      <c r="G24" s="53">
        <v>4.117321</v>
      </c>
    </row>
    <row r="25" spans="1:7" ht="12.75">
      <c r="A25" t="s">
        <v>33</v>
      </c>
      <c r="B25" s="53">
        <v>-0.6879122</v>
      </c>
      <c r="C25" s="53">
        <v>-0.4701241</v>
      </c>
      <c r="D25" s="53">
        <v>-0.6464311</v>
      </c>
      <c r="E25" s="53">
        <v>-1.270024</v>
      </c>
      <c r="F25" s="53">
        <v>-1.30559</v>
      </c>
      <c r="G25" s="53">
        <v>-0.8477397</v>
      </c>
    </row>
    <row r="26" spans="1:7" ht="12.75">
      <c r="A26" t="s">
        <v>34</v>
      </c>
      <c r="B26" s="53">
        <v>0.9141446</v>
      </c>
      <c r="C26" s="53">
        <v>0.1394658</v>
      </c>
      <c r="D26" s="53">
        <v>-0.1359574</v>
      </c>
      <c r="E26" s="53">
        <v>-0.2325146</v>
      </c>
      <c r="F26" s="53">
        <v>0.9651334</v>
      </c>
      <c r="G26" s="53">
        <v>0.206161</v>
      </c>
    </row>
    <row r="27" spans="1:7" ht="12.75">
      <c r="A27" t="s">
        <v>35</v>
      </c>
      <c r="B27" s="53">
        <v>0.09253834</v>
      </c>
      <c r="C27" s="53">
        <v>0.2918615</v>
      </c>
      <c r="D27" s="53">
        <v>-0.1315583</v>
      </c>
      <c r="E27" s="53">
        <v>-0.03173369</v>
      </c>
      <c r="F27" s="53">
        <v>-0.2319977</v>
      </c>
      <c r="G27" s="53">
        <v>0.01353228</v>
      </c>
    </row>
    <row r="28" spans="1:7" ht="12.75">
      <c r="A28" t="s">
        <v>36</v>
      </c>
      <c r="B28" s="53">
        <v>0.2677338</v>
      </c>
      <c r="C28" s="53">
        <v>0.2606229</v>
      </c>
      <c r="D28" s="53">
        <v>0.4999463</v>
      </c>
      <c r="E28" s="53">
        <v>0.3920229</v>
      </c>
      <c r="F28" s="53">
        <v>-0.4279227</v>
      </c>
      <c r="G28" s="53">
        <v>0.2592717</v>
      </c>
    </row>
    <row r="29" spans="1:7" ht="12.75">
      <c r="A29" t="s">
        <v>37</v>
      </c>
      <c r="B29" s="53">
        <v>0.01857014</v>
      </c>
      <c r="C29" s="53">
        <v>-0.1352131</v>
      </c>
      <c r="D29" s="53">
        <v>-0.04445768</v>
      </c>
      <c r="E29" s="53">
        <v>0.04593173</v>
      </c>
      <c r="F29" s="53">
        <v>-0.1072665</v>
      </c>
      <c r="G29" s="53">
        <v>-0.04376165</v>
      </c>
    </row>
    <row r="30" spans="1:7" ht="12.75">
      <c r="A30" t="s">
        <v>38</v>
      </c>
      <c r="B30" s="53">
        <v>0.07521198</v>
      </c>
      <c r="C30" s="53">
        <v>0.01117857</v>
      </c>
      <c r="D30" s="53">
        <v>0.0676271</v>
      </c>
      <c r="E30" s="53">
        <v>0.06306087</v>
      </c>
      <c r="F30" s="53">
        <v>0.2709279</v>
      </c>
      <c r="G30" s="53">
        <v>0.08106738</v>
      </c>
    </row>
    <row r="31" spans="1:7" ht="12.75">
      <c r="A31" t="s">
        <v>39</v>
      </c>
      <c r="B31" s="53">
        <v>-0.01972953</v>
      </c>
      <c r="C31" s="53">
        <v>0.01329618</v>
      </c>
      <c r="D31" s="53">
        <v>-0.03675334</v>
      </c>
      <c r="E31" s="53">
        <v>-0.007729823</v>
      </c>
      <c r="F31" s="53">
        <v>-0.03108572</v>
      </c>
      <c r="G31" s="53">
        <v>-0.01449876</v>
      </c>
    </row>
    <row r="32" spans="1:7" ht="12.75">
      <c r="A32" t="s">
        <v>40</v>
      </c>
      <c r="B32" s="53">
        <v>0.03811182</v>
      </c>
      <c r="C32" s="53">
        <v>0.01191907</v>
      </c>
      <c r="D32" s="53">
        <v>0.07737635</v>
      </c>
      <c r="E32" s="53">
        <v>0.02455567</v>
      </c>
      <c r="F32" s="53">
        <v>-0.04369554</v>
      </c>
      <c r="G32" s="53">
        <v>0.02710894</v>
      </c>
    </row>
    <row r="33" spans="1:7" ht="12.75">
      <c r="A33" t="s">
        <v>41</v>
      </c>
      <c r="B33" s="53">
        <v>0.1100994</v>
      </c>
      <c r="C33" s="53">
        <v>0.06571229</v>
      </c>
      <c r="D33" s="53">
        <v>0.08365478</v>
      </c>
      <c r="E33" s="53">
        <v>0.09821213</v>
      </c>
      <c r="F33" s="53">
        <v>0.03931786</v>
      </c>
      <c r="G33" s="53">
        <v>0.08078266</v>
      </c>
    </row>
    <row r="34" spans="1:7" ht="12.75">
      <c r="A34" t="s">
        <v>42</v>
      </c>
      <c r="B34" s="53">
        <v>-0.01934171</v>
      </c>
      <c r="C34" s="53">
        <v>-0.00988579</v>
      </c>
      <c r="D34" s="53">
        <v>0.008905566</v>
      </c>
      <c r="E34" s="53">
        <v>0.01262418</v>
      </c>
      <c r="F34" s="53">
        <v>-0.01802584</v>
      </c>
      <c r="G34" s="53">
        <v>-0.002426961</v>
      </c>
    </row>
    <row r="35" spans="1:7" ht="12.75">
      <c r="A35" t="s">
        <v>43</v>
      </c>
      <c r="B35" s="53">
        <v>0.0005018941</v>
      </c>
      <c r="C35" s="53">
        <v>-0.0008799712</v>
      </c>
      <c r="D35" s="53">
        <v>-0.001314111</v>
      </c>
      <c r="E35" s="53">
        <v>-0.006000159</v>
      </c>
      <c r="F35" s="53">
        <v>0.009654668</v>
      </c>
      <c r="G35" s="53">
        <v>-0.000614314</v>
      </c>
    </row>
    <row r="36" spans="1:6" ht="12.75">
      <c r="A36" t="s">
        <v>44</v>
      </c>
      <c r="B36" s="53">
        <v>22.35718</v>
      </c>
      <c r="C36" s="53">
        <v>22.35413</v>
      </c>
      <c r="D36" s="53">
        <v>22.36023</v>
      </c>
      <c r="E36" s="53">
        <v>22.36023</v>
      </c>
      <c r="F36" s="53">
        <v>22.36328</v>
      </c>
    </row>
    <row r="37" spans="1:6" ht="12.75">
      <c r="A37" t="s">
        <v>45</v>
      </c>
      <c r="B37" s="53">
        <v>-0.1953125</v>
      </c>
      <c r="C37" s="53">
        <v>-0.1454671</v>
      </c>
      <c r="D37" s="53">
        <v>-0.1337687</v>
      </c>
      <c r="E37" s="53">
        <v>-0.1261393</v>
      </c>
      <c r="F37" s="53">
        <v>-0.1241048</v>
      </c>
    </row>
    <row r="38" spans="1:7" ht="12.75">
      <c r="A38" t="s">
        <v>55</v>
      </c>
      <c r="B38" s="53">
        <v>-5.242298E-05</v>
      </c>
      <c r="C38" s="53">
        <v>0.0001207951</v>
      </c>
      <c r="D38" s="53">
        <v>-0.0001628293</v>
      </c>
      <c r="E38" s="53">
        <v>6.775435E-05</v>
      </c>
      <c r="F38" s="53">
        <v>1.044902E-05</v>
      </c>
      <c r="G38" s="53">
        <v>0.0002077099</v>
      </c>
    </row>
    <row r="39" spans="1:7" ht="12.75">
      <c r="A39" t="s">
        <v>56</v>
      </c>
      <c r="B39" s="53">
        <v>0.0001027872</v>
      </c>
      <c r="C39" s="53">
        <v>-0.0001102039</v>
      </c>
      <c r="D39" s="53">
        <v>0</v>
      </c>
      <c r="E39" s="53">
        <v>2.912031E-05</v>
      </c>
      <c r="F39" s="53">
        <v>1.852006E-05</v>
      </c>
      <c r="G39" s="53">
        <v>0.0008201226</v>
      </c>
    </row>
    <row r="40" spans="2:7" ht="12.75">
      <c r="B40" t="s">
        <v>46</v>
      </c>
      <c r="C40">
        <v>-0.003758</v>
      </c>
      <c r="D40" t="s">
        <v>47</v>
      </c>
      <c r="E40">
        <v>3.116693</v>
      </c>
      <c r="F40" t="s">
        <v>48</v>
      </c>
      <c r="G40">
        <v>55.08695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-5.242297670484946E-05</v>
      </c>
      <c r="C50">
        <f>-0.017/(C7*C7+C22*C22)*(C21*C22+C6*C7)</f>
        <v>0.00012079510781786099</v>
      </c>
      <c r="D50">
        <f>-0.017/(D7*D7+D22*D22)*(D21*D22+D6*D7)</f>
        <v>-0.00016282930616046755</v>
      </c>
      <c r="E50">
        <f>-0.017/(E7*E7+E22*E22)*(E21*E22+E6*E7)</f>
        <v>6.775434886482237E-05</v>
      </c>
      <c r="F50">
        <f>-0.017/(F7*F7+F22*F22)*(F21*F22+F6*F7)</f>
        <v>1.0449022074177148E-05</v>
      </c>
      <c r="G50">
        <f>(B50*B$4+C50*C$4+D50*D$4+E50*E$4+F50*F$4)/SUM(B$4:F$4)</f>
        <v>-1.2826179111438076E-08</v>
      </c>
    </row>
    <row r="51" spans="1:7" ht="12.75">
      <c r="A51" t="s">
        <v>59</v>
      </c>
      <c r="B51">
        <f>-0.017/(B7*B7+B22*B22)*(B21*B7-B6*B22)</f>
        <v>0.0001027871667433929</v>
      </c>
      <c r="C51">
        <f>-0.017/(C7*C7+C22*C22)*(C21*C7-C6*C22)</f>
        <v>-0.00011020391262077938</v>
      </c>
      <c r="D51">
        <f>-0.017/(D7*D7+D22*D22)*(D21*D7-D6*D22)</f>
        <v>8.758468703907784E-06</v>
      </c>
      <c r="E51">
        <f>-0.017/(E7*E7+E22*E22)*(E21*E7-E6*E22)</f>
        <v>2.91203101676127E-05</v>
      </c>
      <c r="F51">
        <f>-0.017/(F7*F7+F22*F22)*(F21*F7-F6*F22)</f>
        <v>1.8520057783812734E-05</v>
      </c>
      <c r="G51">
        <f>(B51*B$4+C51*C$4+D51*D$4+E51*E$4+F51*F$4)/SUM(B$4:F$4)</f>
        <v>-2.766986725501906E-08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9999.996688966063</v>
      </c>
      <c r="C62">
        <f>C7+(2/0.017)*(C8*C50-C23*C51)</f>
        <v>9999.946151075024</v>
      </c>
      <c r="D62">
        <f>D7+(2/0.017)*(D8*D50-D23*D51)</f>
        <v>10000.057395677832</v>
      </c>
      <c r="E62">
        <f>E7+(2/0.017)*(E8*E50-E23*E51)</f>
        <v>9999.997786369579</v>
      </c>
      <c r="F62">
        <f>F7+(2/0.017)*(F8*F50-F23*F51)</f>
        <v>9999.990824398363</v>
      </c>
    </row>
    <row r="63" spans="1:6" ht="12.75">
      <c r="A63" t="s">
        <v>67</v>
      </c>
      <c r="B63">
        <f>B8+(3/0.017)*(B9*B50-B24*B51)</f>
        <v>0.04719393858187637</v>
      </c>
      <c r="C63">
        <f>C8+(3/0.017)*(C9*C50-C24*C51)</f>
        <v>-1.5016343198522049</v>
      </c>
      <c r="D63">
        <f>D8+(3/0.017)*(D9*D50-D24*D51)</f>
        <v>-2.837315464020855</v>
      </c>
      <c r="E63">
        <f>E8+(3/0.017)*(E9*E50-E24*E51)</f>
        <v>-2.319903205166226</v>
      </c>
      <c r="F63">
        <f>F8+(3/0.017)*(F9*F50-F24*F51)</f>
        <v>-2.5921161547538647</v>
      </c>
    </row>
    <row r="64" spans="1:6" ht="12.75">
      <c r="A64" t="s">
        <v>68</v>
      </c>
      <c r="B64">
        <f>B9+(4/0.017)*(B10*B50-B25*B51)</f>
        <v>1.041559891710127</v>
      </c>
      <c r="C64">
        <f>C9+(4/0.017)*(C10*C50-C25*C51)</f>
        <v>0.19109166467202032</v>
      </c>
      <c r="D64">
        <f>D9+(4/0.017)*(D10*D50-D25*D51)</f>
        <v>0.4670465070559676</v>
      </c>
      <c r="E64">
        <f>E9+(4/0.017)*(E10*E50-E25*E51)</f>
        <v>0.6473828776706824</v>
      </c>
      <c r="F64">
        <f>F9+(4/0.017)*(F10*F50-F25*F51)</f>
        <v>-1.8008034527694687</v>
      </c>
    </row>
    <row r="65" spans="1:6" ht="12.75">
      <c r="A65" t="s">
        <v>69</v>
      </c>
      <c r="B65">
        <f>B10+(5/0.017)*(B11*B50-B26*B51)</f>
        <v>-0.03060943093184708</v>
      </c>
      <c r="C65">
        <f>C10+(5/0.017)*(C11*C50-C26*C51)</f>
        <v>-0.36251227828930976</v>
      </c>
      <c r="D65">
        <f>D10+(5/0.017)*(D11*D50-D26*D51)</f>
        <v>0.25367853363228</v>
      </c>
      <c r="E65">
        <f>E10+(5/0.017)*(E11*E50-E26*E51)</f>
        <v>0.18135441469391625</v>
      </c>
      <c r="F65">
        <f>F10+(5/0.017)*(F11*F50-F26*F51)</f>
        <v>-1.745811723167596</v>
      </c>
    </row>
    <row r="66" spans="1:6" ht="12.75">
      <c r="A66" t="s">
        <v>70</v>
      </c>
      <c r="B66">
        <f>B11+(6/0.017)*(B12*B50-B27*B51)</f>
        <v>2.8534197215416364</v>
      </c>
      <c r="C66">
        <f>C11+(6/0.017)*(C12*C50-C27*C51)</f>
        <v>2.238863399710709</v>
      </c>
      <c r="D66">
        <f>D11+(6/0.017)*(D12*D50-D27*D51)</f>
        <v>2.7826705134368694</v>
      </c>
      <c r="E66">
        <f>E11+(6/0.017)*(E12*E50-E27*E51)</f>
        <v>2.160752478617687</v>
      </c>
      <c r="F66">
        <f>F11+(6/0.017)*(F12*F50-F27*F51)</f>
        <v>13.428319163717031</v>
      </c>
    </row>
    <row r="67" spans="1:6" ht="12.75">
      <c r="A67" t="s">
        <v>71</v>
      </c>
      <c r="B67">
        <f>B12+(7/0.017)*(B13*B50-B28*B51)</f>
        <v>-0.07585473490708537</v>
      </c>
      <c r="C67">
        <f>C12+(7/0.017)*(C13*C50-C28*C51)</f>
        <v>-0.0855136326143841</v>
      </c>
      <c r="D67">
        <f>D12+(7/0.017)*(D13*D50-D28*D51)</f>
        <v>-0.09525783412633244</v>
      </c>
      <c r="E67">
        <f>E12+(7/0.017)*(E13*E50-E28*E51)</f>
        <v>0.03420348918185283</v>
      </c>
      <c r="F67">
        <f>F12+(7/0.017)*(F13*F50-F28*F51)</f>
        <v>-0.1403414223176294</v>
      </c>
    </row>
    <row r="68" spans="1:6" ht="12.75">
      <c r="A68" t="s">
        <v>72</v>
      </c>
      <c r="B68">
        <f>B13+(8/0.017)*(B14*B50-B29*B51)</f>
        <v>0.029571183741567156</v>
      </c>
      <c r="C68">
        <f>C13+(8/0.017)*(C14*C50-C29*C51)</f>
        <v>0.03413109107555362</v>
      </c>
      <c r="D68">
        <f>D13+(8/0.017)*(D14*D50-D29*D51)</f>
        <v>0.05009643724702821</v>
      </c>
      <c r="E68">
        <f>E13+(8/0.017)*(E14*E50-E29*E51)</f>
        <v>0.023970699163273563</v>
      </c>
      <c r="F68">
        <f>F13+(8/0.017)*(F14*F50-F29*F51)</f>
        <v>-0.14402252904829238</v>
      </c>
    </row>
    <row r="69" spans="1:6" ht="12.75">
      <c r="A69" t="s">
        <v>73</v>
      </c>
      <c r="B69">
        <f>B14+(9/0.017)*(B15*B50-B30*B51)</f>
        <v>-0.11084412333132346</v>
      </c>
      <c r="C69">
        <f>C14+(9/0.017)*(C15*C50-C30*C51)</f>
        <v>-0.17794596776731156</v>
      </c>
      <c r="D69">
        <f>D14+(9/0.017)*(D15*D50-D30*D51)</f>
        <v>-0.06596329426332662</v>
      </c>
      <c r="E69">
        <f>E14+(9/0.017)*(E15*E50-E30*E51)</f>
        <v>-0.12491428257170983</v>
      </c>
      <c r="F69">
        <f>F14+(9/0.017)*(F15*F50-F30*F51)</f>
        <v>0.13860356885675518</v>
      </c>
    </row>
    <row r="70" spans="1:6" ht="12.75">
      <c r="A70" t="s">
        <v>74</v>
      </c>
      <c r="B70">
        <f>B15+(10/0.017)*(B16*B50-B31*B51)</f>
        <v>-0.3892311494645075</v>
      </c>
      <c r="C70">
        <f>C15+(10/0.017)*(C16*C50-C31*C51)</f>
        <v>-0.13165284683694872</v>
      </c>
      <c r="D70">
        <f>D15+(10/0.017)*(D16*D50-D31*D51)</f>
        <v>-0.07958316109867321</v>
      </c>
      <c r="E70">
        <f>E15+(10/0.017)*(E16*E50-E31*E51)</f>
        <v>-0.06487732852780512</v>
      </c>
      <c r="F70">
        <f>F15+(10/0.017)*(F16*F50-F31*F51)</f>
        <v>-0.40448422145720114</v>
      </c>
    </row>
    <row r="71" spans="1:6" ht="12.75">
      <c r="A71" t="s">
        <v>75</v>
      </c>
      <c r="B71">
        <f>B16+(11/0.017)*(B17*B50-B32*B51)</f>
        <v>0.00167021975239151</v>
      </c>
      <c r="C71">
        <f>C16+(11/0.017)*(C17*C50-C32*C51)</f>
        <v>0.026886883439466228</v>
      </c>
      <c r="D71">
        <f>D16+(11/0.017)*(D17*D50-D32*D51)</f>
        <v>0.012607518673257372</v>
      </c>
      <c r="E71">
        <f>E16+(11/0.017)*(E17*E50-E32*E51)</f>
        <v>0.012002973327597383</v>
      </c>
      <c r="F71">
        <f>F16+(11/0.017)*(F17*F50-F32*F51)</f>
        <v>-0.024894709880571426</v>
      </c>
    </row>
    <row r="72" spans="1:6" ht="12.75">
      <c r="A72" t="s">
        <v>76</v>
      </c>
      <c r="B72">
        <f>B17+(12/0.017)*(B18*B50-B33*B51)</f>
        <v>-0.03874180696347924</v>
      </c>
      <c r="C72">
        <f>C17+(12/0.017)*(C18*C50-C33*C51)</f>
        <v>-0.011919148083348154</v>
      </c>
      <c r="D72">
        <f>D17+(12/0.017)*(D18*D50-D33*D51)</f>
        <v>-0.033940011368899556</v>
      </c>
      <c r="E72">
        <f>E17+(12/0.017)*(E18*E50-E33*E51)</f>
        <v>-0.03719767695066581</v>
      </c>
      <c r="F72">
        <f>F17+(12/0.017)*(F18*F50-F33*F51)</f>
        <v>-0.02361840589473134</v>
      </c>
    </row>
    <row r="73" spans="1:6" ht="12.75">
      <c r="A73" t="s">
        <v>77</v>
      </c>
      <c r="B73">
        <f>B18+(13/0.017)*(B19*B50-B34*B51)</f>
        <v>0.008997995844665317</v>
      </c>
      <c r="C73">
        <f>C18+(13/0.017)*(C19*C50-C34*C51)</f>
        <v>0.014617030338257925</v>
      </c>
      <c r="D73">
        <f>D18+(13/0.017)*(D19*D50-D34*D51)</f>
        <v>0.02399467506747446</v>
      </c>
      <c r="E73">
        <f>E18+(13/0.017)*(E19*E50-E34*E51)</f>
        <v>0.014480144094287807</v>
      </c>
      <c r="F73">
        <f>F18+(13/0.017)*(F19*F50-F34*F51)</f>
        <v>-0.003295549735389362</v>
      </c>
    </row>
    <row r="74" spans="1:6" ht="12.75">
      <c r="A74" t="s">
        <v>78</v>
      </c>
      <c r="B74">
        <f>B19+(14/0.017)*(B20*B50-B35*B51)</f>
        <v>-0.21559177023960252</v>
      </c>
      <c r="C74">
        <f>C19+(14/0.017)*(C20*C50-C35*C51)</f>
        <v>-0.20130683000438654</v>
      </c>
      <c r="D74">
        <f>D19+(14/0.017)*(D20*D50-D35*D51)</f>
        <v>-0.21294929956111494</v>
      </c>
      <c r="E74">
        <f>E19+(14/0.017)*(E20*E50-E35*E51)</f>
        <v>-0.19260394438487768</v>
      </c>
      <c r="F74">
        <f>F19+(14/0.017)*(F20*F50-F35*F51)</f>
        <v>-0.13431115402997612</v>
      </c>
    </row>
    <row r="75" spans="1:6" ht="12.75">
      <c r="A75" t="s">
        <v>79</v>
      </c>
      <c r="B75" s="53">
        <f>B20</f>
        <v>0.004685593</v>
      </c>
      <c r="C75" s="53">
        <f>C20</f>
        <v>0.007009897</v>
      </c>
      <c r="D75" s="53">
        <f>D20</f>
        <v>0.001434643</v>
      </c>
      <c r="E75" s="53">
        <f>E20</f>
        <v>0.004221737</v>
      </c>
      <c r="F75" s="53">
        <f>F20</f>
        <v>-0.002068877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153.86340198840279</v>
      </c>
      <c r="C82">
        <f>C22+(2/0.017)*(C8*C51+C23*C50)</f>
        <v>58.27950716875366</v>
      </c>
      <c r="D82">
        <f>D22+(2/0.017)*(D8*D51+D23*D50)</f>
        <v>-20.523301438354533</v>
      </c>
      <c r="E82">
        <f>E22+(2/0.017)*(E8*E51+E23*E50)</f>
        <v>-67.32684986713925</v>
      </c>
      <c r="F82">
        <f>F22+(2/0.017)*(F8*F51+F23*F50)</f>
        <v>-115.71336902966823</v>
      </c>
    </row>
    <row r="83" spans="1:6" ht="12.75">
      <c r="A83" t="s">
        <v>82</v>
      </c>
      <c r="B83">
        <f>B23+(3/0.017)*(B9*B51+B24*B50)</f>
        <v>0.20814211508372915</v>
      </c>
      <c r="C83">
        <f>C23+(3/0.017)*(C9*C51+C24*C50)</f>
        <v>-2.2523278001847227</v>
      </c>
      <c r="D83">
        <f>D23+(3/0.017)*(D9*D51+D24*D50)</f>
        <v>-3.3974034422733284</v>
      </c>
      <c r="E83">
        <f>E23+(3/0.017)*(E9*E51+E24*E50)</f>
        <v>-4.607073194669669</v>
      </c>
      <c r="F83">
        <f>F23+(3/0.017)*(F9*F51+F24*F50)</f>
        <v>2.740891009994819</v>
      </c>
    </row>
    <row r="84" spans="1:6" ht="12.75">
      <c r="A84" t="s">
        <v>83</v>
      </c>
      <c r="B84">
        <f>B24+(4/0.017)*(B10*B51+B25*B50)</f>
        <v>3.001372210120155</v>
      </c>
      <c r="C84">
        <f>C24+(4/0.017)*(C10*C51+C25*C50)</f>
        <v>5.961366258716558</v>
      </c>
      <c r="D84">
        <f>D24+(4/0.017)*(D10*D51+D25*D50)</f>
        <v>3.3019677151558113</v>
      </c>
      <c r="E84">
        <f>E24+(4/0.017)*(E10*E51+E25*E50)</f>
        <v>6.6276051258508355</v>
      </c>
      <c r="F84">
        <f>F24+(4/0.017)*(F10*F51+F25*F50)</f>
        <v>-1.0610304819035714</v>
      </c>
    </row>
    <row r="85" spans="1:6" ht="12.75">
      <c r="A85" t="s">
        <v>84</v>
      </c>
      <c r="B85">
        <f>B25+(5/0.017)*(B11*B51+B26*B50)</f>
        <v>-0.6156780130709505</v>
      </c>
      <c r="C85">
        <f>C25+(5/0.017)*(C11*C51+C26*C50)</f>
        <v>-0.5375073027993705</v>
      </c>
      <c r="D85">
        <f>D25+(5/0.017)*(D11*D51+D26*D50)</f>
        <v>-0.6327661949287853</v>
      </c>
      <c r="E85">
        <f>E25+(5/0.017)*(E11*E51+E26*E50)</f>
        <v>-1.2561616849155743</v>
      </c>
      <c r="F85">
        <f>F25+(5/0.017)*(F11*F51+F26*F50)</f>
        <v>-1.229484227151927</v>
      </c>
    </row>
    <row r="86" spans="1:6" ht="12.75">
      <c r="A86" t="s">
        <v>85</v>
      </c>
      <c r="B86">
        <f>B26+(6/0.017)*(B12*B51+B27*B50)</f>
        <v>0.910113264464994</v>
      </c>
      <c r="C86">
        <f>C26+(6/0.017)*(C12*C51+C27*C50)</f>
        <v>0.15579328498631176</v>
      </c>
      <c r="D86">
        <f>D26+(6/0.017)*(D12*D51+D27*D50)</f>
        <v>-0.12867654952570326</v>
      </c>
      <c r="E86">
        <f>E26+(6/0.017)*(E12*E51+E27*E50)</f>
        <v>-0.23288177553222902</v>
      </c>
      <c r="F86">
        <f>F26+(6/0.017)*(F12*F51+F27*F50)</f>
        <v>0.9633432435610804</v>
      </c>
    </row>
    <row r="87" spans="1:6" ht="12.75">
      <c r="A87" t="s">
        <v>86</v>
      </c>
      <c r="B87">
        <f>B27+(7/0.017)*(B13*B51+B28*B50)</f>
        <v>0.08792587641398701</v>
      </c>
      <c r="C87">
        <f>C27+(7/0.017)*(C13*C51+C28*C50)</f>
        <v>0.3025191472665627</v>
      </c>
      <c r="D87">
        <f>D27+(7/0.017)*(D13*D51+D28*D50)</f>
        <v>-0.16491839247808993</v>
      </c>
      <c r="E87">
        <f>E27+(7/0.017)*(E13*E51+E28*E50)</f>
        <v>-0.020455242961058207</v>
      </c>
      <c r="F87">
        <f>F27+(7/0.017)*(F13*F51+F28*F50)</f>
        <v>-0.23494966625924324</v>
      </c>
    </row>
    <row r="88" spans="1:6" ht="12.75">
      <c r="A88" t="s">
        <v>87</v>
      </c>
      <c r="B88">
        <f>B28+(8/0.017)*(B14*B51+B29*B50)</f>
        <v>0.2615880829230992</v>
      </c>
      <c r="C88">
        <f>C28+(8/0.017)*(C14*C51+C29*C50)</f>
        <v>0.26175297427124</v>
      </c>
      <c r="D88">
        <f>D28+(8/0.017)*(D14*D51+D29*D50)</f>
        <v>0.5030542903810159</v>
      </c>
      <c r="E88">
        <f>E28+(8/0.017)*(E14*E51+E29*E50)</f>
        <v>0.39182117436850533</v>
      </c>
      <c r="F88">
        <f>F28+(8/0.017)*(F14*F51+F29*F50)</f>
        <v>-0.4271995138891432</v>
      </c>
    </row>
    <row r="89" spans="1:6" ht="12.75">
      <c r="A89" t="s">
        <v>88</v>
      </c>
      <c r="B89">
        <f>B29+(9/0.017)*(B15*B51+B30*B50)</f>
        <v>-0.004757542985083827</v>
      </c>
      <c r="C89">
        <f>C29+(9/0.017)*(C15*C51+C30*C50)</f>
        <v>-0.12665248326095074</v>
      </c>
      <c r="D89">
        <f>D29+(9/0.017)*(D15*D51+D30*D50)</f>
        <v>-0.05065306474834945</v>
      </c>
      <c r="E89">
        <f>E29+(9/0.017)*(E15*E51+E30*E50)</f>
        <v>0.04718284993081179</v>
      </c>
      <c r="F89">
        <f>F29+(9/0.017)*(F15*F51+F30*F50)</f>
        <v>-0.1097354306793316</v>
      </c>
    </row>
    <row r="90" spans="1:6" ht="12.75">
      <c r="A90" t="s">
        <v>89</v>
      </c>
      <c r="B90">
        <f>B30+(10/0.017)*(B16*B51+B31*B50)</f>
        <v>0.0760114666472984</v>
      </c>
      <c r="C90">
        <f>C30+(10/0.017)*(C16*C51+C31*C50)</f>
        <v>0.010334447909606019</v>
      </c>
      <c r="D90">
        <f>D30+(10/0.017)*(D16*D51+D31*D50)</f>
        <v>0.0711963253417199</v>
      </c>
      <c r="E90">
        <f>E30+(10/0.017)*(E16*E51+E31*E50)</f>
        <v>0.0629936337411223</v>
      </c>
      <c r="F90">
        <f>F30+(10/0.017)*(F16*F51+F31*F50)</f>
        <v>0.27046162135045837</v>
      </c>
    </row>
    <row r="91" spans="1:6" ht="12.75">
      <c r="A91" t="s">
        <v>90</v>
      </c>
      <c r="B91">
        <f>B31+(11/0.017)*(B17*B51+B32*B50)</f>
        <v>-0.023070547869100108</v>
      </c>
      <c r="C91">
        <f>C31+(11/0.017)*(C17*C51+C32*C50)</f>
        <v>0.015649596363722925</v>
      </c>
      <c r="D91">
        <f>D31+(11/0.017)*(D17*D51+D32*D50)</f>
        <v>-0.04509672677628103</v>
      </c>
      <c r="E91">
        <f>E31+(11/0.017)*(E17*E51+E32*E50)</f>
        <v>-0.00733844975869581</v>
      </c>
      <c r="F91">
        <f>F31+(11/0.017)*(F17*F51+F32*F50)</f>
        <v>-0.03165780537191049</v>
      </c>
    </row>
    <row r="92" spans="1:6" ht="12.75">
      <c r="A92" t="s">
        <v>91</v>
      </c>
      <c r="B92">
        <f>B32+(12/0.017)*(B18*B51+B33*B50)</f>
        <v>0.0339538380572548</v>
      </c>
      <c r="C92">
        <f>C32+(12/0.017)*(C18*C51+C33*C50)</f>
        <v>0.01486930588535989</v>
      </c>
      <c r="D92">
        <f>D32+(12/0.017)*(D18*D51+D33*D50)</f>
        <v>0.06774613238261915</v>
      </c>
      <c r="E92">
        <f>E32+(12/0.017)*(E18*E51+E33*E50)</f>
        <v>0.0297617797646404</v>
      </c>
      <c r="F92">
        <f>F32+(12/0.017)*(F18*F51+F33*F50)</f>
        <v>-0.043437947424193414</v>
      </c>
    </row>
    <row r="93" spans="1:6" ht="12.75">
      <c r="A93" t="s">
        <v>92</v>
      </c>
      <c r="B93">
        <f>B33+(13/0.017)*(B19*B51+B34*B50)</f>
        <v>0.09394807918876134</v>
      </c>
      <c r="C93">
        <f>C33+(13/0.017)*(C19*C51+C34*C50)</f>
        <v>0.08181599629269795</v>
      </c>
      <c r="D93">
        <f>D33+(13/0.017)*(D19*D51+D34*D50)</f>
        <v>0.08112085442064342</v>
      </c>
      <c r="E93">
        <f>E33+(13/0.017)*(E19*E51+E34*E50)</f>
        <v>0.09456877036461611</v>
      </c>
      <c r="F93">
        <f>F33+(13/0.017)*(F19*F51+F34*F50)</f>
        <v>0.03727399547023511</v>
      </c>
    </row>
    <row r="94" spans="1:6" ht="12.75">
      <c r="A94" t="s">
        <v>93</v>
      </c>
      <c r="B94">
        <f>B34+(14/0.017)*(B20*B51+B35*B50)</f>
        <v>-0.01896675043248347</v>
      </c>
      <c r="C94">
        <f>C34+(14/0.017)*(C20*C51+C35*C50)</f>
        <v>-0.010609519417311168</v>
      </c>
      <c r="D94">
        <f>D34+(14/0.017)*(D20*D51+D35*D50)</f>
        <v>0.009092129224370863</v>
      </c>
      <c r="E94">
        <f>E34+(14/0.017)*(E20*E51+E35*E50)</f>
        <v>0.01239062823215174</v>
      </c>
      <c r="F94">
        <f>F34+(14/0.017)*(F20*F51+F35*F50)</f>
        <v>-0.01797431496208909</v>
      </c>
    </row>
    <row r="95" spans="1:6" ht="12.75">
      <c r="A95" t="s">
        <v>94</v>
      </c>
      <c r="B95" s="53">
        <f>B35</f>
        <v>0.0005018941</v>
      </c>
      <c r="C95" s="53">
        <f>C35</f>
        <v>-0.0008799712</v>
      </c>
      <c r="D95" s="53">
        <f>D35</f>
        <v>-0.001314111</v>
      </c>
      <c r="E95" s="53">
        <f>E35</f>
        <v>-0.006000159</v>
      </c>
      <c r="F95" s="53">
        <f>F35</f>
        <v>0.009654668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0.047193954207954775</v>
      </c>
      <c r="C103">
        <f>C63*10000/C62</f>
        <v>-1.5016424060351312</v>
      </c>
      <c r="D103">
        <f>D63*10000/D62</f>
        <v>-2.8372991791498947</v>
      </c>
      <c r="E103">
        <f>E63*10000/E62</f>
        <v>-2.3199037187071707</v>
      </c>
      <c r="F103">
        <f>F63*10000/F62</f>
        <v>-2.5921185331785703</v>
      </c>
      <c r="G103">
        <f>AVERAGE(C103:E103)</f>
        <v>-2.2196151012973986</v>
      </c>
      <c r="H103">
        <f>STDEV(C103:E103)</f>
        <v>0.6734523806315551</v>
      </c>
      <c r="I103">
        <f>(B103*B4+C103*C4+D103*D4+E103*E4+F103*F4)/SUM(B4:F4)</f>
        <v>-1.9400337107488934</v>
      </c>
      <c r="K103">
        <f>(LN(H103)+LN(H123))/2-LN(K114*K115^3)</f>
        <v>-3.9945163947784277</v>
      </c>
    </row>
    <row r="104" spans="1:11" ht="12.75">
      <c r="A104" t="s">
        <v>68</v>
      </c>
      <c r="B104">
        <f>B64*10000/B62</f>
        <v>1.041560236574256</v>
      </c>
      <c r="C104">
        <f>C64*10000/C62</f>
        <v>0.1910926936856329</v>
      </c>
      <c r="D104">
        <f>D64*10000/D62</f>
        <v>0.4670438264262681</v>
      </c>
      <c r="E104">
        <f>E64*10000/E62</f>
        <v>0.6473830209773573</v>
      </c>
      <c r="F104">
        <f>F64*10000/F62</f>
        <v>-1.8008051051164957</v>
      </c>
      <c r="G104">
        <f>AVERAGE(C104:E104)</f>
        <v>0.4351731803630861</v>
      </c>
      <c r="H104">
        <f>STDEV(C104:E104)</f>
        <v>0.22980865792080327</v>
      </c>
      <c r="I104">
        <f>(B104*B4+C104*C4+D104*D4+E104*E4+F104*F4)/SUM(B4:F4)</f>
        <v>0.22581709164218014</v>
      </c>
      <c r="K104">
        <f>(LN(H104)+LN(H124))/2-LN(K114*K115^4)</f>
        <v>-3.739957257875096</v>
      </c>
    </row>
    <row r="105" spans="1:11" ht="12.75">
      <c r="A105" t="s">
        <v>69</v>
      </c>
      <c r="B105">
        <f>B65*10000/B62</f>
        <v>-0.030609441066736895</v>
      </c>
      <c r="C105">
        <f>C65*10000/C62</f>
        <v>-0.3625142303894693</v>
      </c>
      <c r="D105">
        <f>D65*10000/D62</f>
        <v>0.2536770776354979</v>
      </c>
      <c r="E105">
        <f>E65*10000/E62</f>
        <v>0.1813544548390901</v>
      </c>
      <c r="F105">
        <f>F65*10000/F62</f>
        <v>-1.7458133250563566</v>
      </c>
      <c r="G105">
        <f>AVERAGE(C105:E105)</f>
        <v>0.024172434028372908</v>
      </c>
      <c r="H105">
        <f>STDEV(C105:E105)</f>
        <v>0.3368272150093955</v>
      </c>
      <c r="I105">
        <f>(B105*B4+C105*C4+D105*D4+E105*E4+F105*F4)/SUM(B4:F4)</f>
        <v>-0.21920489493613096</v>
      </c>
      <c r="K105">
        <f>(LN(H105)+LN(H125))/2-LN(K114*K115^5)</f>
        <v>-3.7103946381403126</v>
      </c>
    </row>
    <row r="106" spans="1:11" ht="12.75">
      <c r="A106" t="s">
        <v>70</v>
      </c>
      <c r="B106">
        <f>B66*10000/B62</f>
        <v>2.8534206663189026</v>
      </c>
      <c r="C106">
        <f>C66*10000/C62</f>
        <v>2.238875455814354</v>
      </c>
      <c r="D106">
        <f>D66*10000/D62</f>
        <v>2.7826545422025073</v>
      </c>
      <c r="E106">
        <f>E66*10000/E62</f>
        <v>2.1607529569285346</v>
      </c>
      <c r="F106">
        <f>F66*10000/F62</f>
        <v>13.428331485019065</v>
      </c>
      <c r="G106">
        <f>AVERAGE(C106:E106)</f>
        <v>2.394094318315132</v>
      </c>
      <c r="H106">
        <f>STDEV(C106:E106)</f>
        <v>0.3387625523852888</v>
      </c>
      <c r="I106">
        <f>(B106*B4+C106*C4+D106*D4+E106*E4+F106*F4)/SUM(B4:F4)</f>
        <v>3.928148592043024</v>
      </c>
      <c r="K106">
        <f>(LN(H106)+LN(H126))/2-LN(K114*K115^6)</f>
        <v>-3.4476064903398145</v>
      </c>
    </row>
    <row r="107" spans="1:11" ht="12.75">
      <c r="A107" t="s">
        <v>71</v>
      </c>
      <c r="B107">
        <f>B67*10000/B62</f>
        <v>-0.07585476002285384</v>
      </c>
      <c r="C107">
        <f>C67*10000/C62</f>
        <v>-0.08551409309858247</v>
      </c>
      <c r="D107">
        <f>D67*10000/D62</f>
        <v>-0.09525728739067463</v>
      </c>
      <c r="E107">
        <f>E67*10000/E62</f>
        <v>0.034203496753242926</v>
      </c>
      <c r="F107">
        <f>F67*10000/F62</f>
        <v>-0.140341551089446</v>
      </c>
      <c r="G107">
        <f>AVERAGE(C107:E107)</f>
        <v>-0.048855961245338066</v>
      </c>
      <c r="H107">
        <f>STDEV(C107:E107)</f>
        <v>0.07209637737790224</v>
      </c>
      <c r="I107">
        <f>(B107*B4+C107*C4+D107*D4+E107*E4+F107*F4)/SUM(B4:F4)</f>
        <v>-0.06494074186645142</v>
      </c>
      <c r="K107">
        <f>(LN(H107)+LN(H127))/2-LN(K114*K115^7)</f>
        <v>-3.5431247690769143</v>
      </c>
    </row>
    <row r="108" spans="1:9" ht="12.75">
      <c r="A108" t="s">
        <v>72</v>
      </c>
      <c r="B108">
        <f>B68*10000/B62</f>
        <v>0.02957119353268969</v>
      </c>
      <c r="C108">
        <f>C68*10000/C62</f>
        <v>0.0341312748687996</v>
      </c>
      <c r="D108">
        <f>D68*10000/D62</f>
        <v>0.05009614971678124</v>
      </c>
      <c r="E108">
        <f>E68*10000/E62</f>
        <v>0.023970704469501627</v>
      </c>
      <c r="F108">
        <f>F68*10000/F62</f>
        <v>-0.14402266119774898</v>
      </c>
      <c r="G108">
        <f>AVERAGE(C108:E108)</f>
        <v>0.03606604301836082</v>
      </c>
      <c r="H108">
        <f>STDEV(C108:E108)</f>
        <v>0.013169746322027956</v>
      </c>
      <c r="I108">
        <f>(B108*B4+C108*C4+D108*D4+E108*E4+F108*F4)/SUM(B4:F4)</f>
        <v>0.011172713058332362</v>
      </c>
    </row>
    <row r="109" spans="1:9" ht="12.75">
      <c r="A109" t="s">
        <v>73</v>
      </c>
      <c r="B109">
        <f>B69*10000/B62</f>
        <v>-0.11084416003220102</v>
      </c>
      <c r="C109">
        <f>C69*10000/C62</f>
        <v>-0.1779469259923783</v>
      </c>
      <c r="D109">
        <f>D69*10000/D62</f>
        <v>-0.06596291566470097</v>
      </c>
      <c r="E109">
        <f>E69*10000/E62</f>
        <v>-0.12491431022312155</v>
      </c>
      <c r="F109">
        <f>F69*10000/F62</f>
        <v>0.1386036960339852</v>
      </c>
      <c r="G109">
        <f>AVERAGE(C109:E109)</f>
        <v>-0.12294138396006693</v>
      </c>
      <c r="H109">
        <f>STDEV(C109:E109)</f>
        <v>0.05601806825299249</v>
      </c>
      <c r="I109">
        <f>(B109*B4+C109*C4+D109*D4+E109*E4+F109*F4)/SUM(B4:F4)</f>
        <v>-0.08641035861867939</v>
      </c>
    </row>
    <row r="110" spans="1:11" ht="12.75">
      <c r="A110" t="s">
        <v>74</v>
      </c>
      <c r="B110">
        <f>B70*10000/B62</f>
        <v>-0.3892312783403047</v>
      </c>
      <c r="C110">
        <f>C70*10000/C62</f>
        <v>-0.1316535557771935</v>
      </c>
      <c r="D110">
        <f>D70*10000/D62</f>
        <v>-0.07958270432834735</v>
      </c>
      <c r="E110">
        <f>E70*10000/E62</f>
        <v>-0.06487734288925111</v>
      </c>
      <c r="F110">
        <f>F70*10000/F62</f>
        <v>-0.40448459259615016</v>
      </c>
      <c r="G110">
        <f>AVERAGE(C110:E110)</f>
        <v>-0.09203786766493066</v>
      </c>
      <c r="H110">
        <f>STDEV(C110:E110)</f>
        <v>0.03508723374989366</v>
      </c>
      <c r="I110">
        <f>(B110*B4+C110*C4+D110*D4+E110*E4+F110*F4)/SUM(B4:F4)</f>
        <v>-0.17673125865831424</v>
      </c>
      <c r="K110">
        <f>EXP(AVERAGE(K103:K107))</f>
        <v>0.02504402732444542</v>
      </c>
    </row>
    <row r="111" spans="1:9" ht="12.75">
      <c r="A111" t="s">
        <v>75</v>
      </c>
      <c r="B111">
        <f>B71*10000/B62</f>
        <v>0.0016702203054071213</v>
      </c>
      <c r="C111">
        <f>C71*10000/C62</f>
        <v>0.026887028223222788</v>
      </c>
      <c r="D111">
        <f>D71*10000/D62</f>
        <v>0.012607446311964692</v>
      </c>
      <c r="E111">
        <f>E71*10000/E62</f>
        <v>0.012002975984612663</v>
      </c>
      <c r="F111">
        <f>F71*10000/F62</f>
        <v>-0.024894732722986458</v>
      </c>
      <c r="G111">
        <f>AVERAGE(C111:E111)</f>
        <v>0.01716581683993338</v>
      </c>
      <c r="H111">
        <f>STDEV(C111:E111)</f>
        <v>0.008424239381873535</v>
      </c>
      <c r="I111">
        <f>(B111*B4+C111*C4+D111*D4+E111*E4+F111*F4)/SUM(B4:F4)</f>
        <v>0.009323967742478886</v>
      </c>
    </row>
    <row r="112" spans="1:9" ht="12.75">
      <c r="A112" t="s">
        <v>76</v>
      </c>
      <c r="B112">
        <f>B72*10000/B62</f>
        <v>-0.038741819791027254</v>
      </c>
      <c r="C112">
        <f>C72*10000/C62</f>
        <v>-0.011919212267024868</v>
      </c>
      <c r="D112">
        <f>D72*10000/D62</f>
        <v>-0.033939816569021806</v>
      </c>
      <c r="E112">
        <f>E72*10000/E62</f>
        <v>-0.03719768518485857</v>
      </c>
      <c r="F112">
        <f>F72*10000/F62</f>
        <v>-0.023618427566059603</v>
      </c>
      <c r="G112">
        <f>AVERAGE(C112:E112)</f>
        <v>-0.027685571340301748</v>
      </c>
      <c r="H112">
        <f>STDEV(C112:E112)</f>
        <v>0.013750890363905123</v>
      </c>
      <c r="I112">
        <f>(B112*B4+C112*C4+D112*D4+E112*E4+F112*F4)/SUM(B4:F4)</f>
        <v>-0.02874812973538382</v>
      </c>
    </row>
    <row r="113" spans="1:9" ht="12.75">
      <c r="A113" t="s">
        <v>77</v>
      </c>
      <c r="B113">
        <f>B73*10000/B62</f>
        <v>0.008997998823933264</v>
      </c>
      <c r="C113">
        <f>C73*10000/C62</f>
        <v>0.014617109049818784</v>
      </c>
      <c r="D113">
        <f>D73*10000/D62</f>
        <v>0.023994537349200918</v>
      </c>
      <c r="E113">
        <f>E73*10000/E62</f>
        <v>0.014480147299657263</v>
      </c>
      <c r="F113">
        <f>F73*10000/F62</f>
        <v>-0.0032955527592572914</v>
      </c>
      <c r="G113">
        <f>AVERAGE(C113:E113)</f>
        <v>0.017697264566225657</v>
      </c>
      <c r="H113">
        <f>STDEV(C113:E113)</f>
        <v>0.0054540281451100426</v>
      </c>
      <c r="I113">
        <f>(B113*B4+C113*C4+D113*D4+E113*E4+F113*F4)/SUM(B4:F4)</f>
        <v>0.013642155432463053</v>
      </c>
    </row>
    <row r="114" spans="1:11" ht="12.75">
      <c r="A114" t="s">
        <v>78</v>
      </c>
      <c r="B114">
        <f>B74*10000/B62</f>
        <v>-0.21559184162279293</v>
      </c>
      <c r="C114">
        <f>C74*10000/C62</f>
        <v>-0.20130791402586246</v>
      </c>
      <c r="D114">
        <f>D74*10000/D62</f>
        <v>-0.2129480773311908</v>
      </c>
      <c r="E114">
        <f>E74*10000/E62</f>
        <v>-0.1926039870202822</v>
      </c>
      <c r="F114">
        <f>F74*10000/F62</f>
        <v>-0.13431127726865366</v>
      </c>
      <c r="G114">
        <f>AVERAGE(C114:E114)</f>
        <v>-0.2022866594591118</v>
      </c>
      <c r="H114">
        <f>STDEV(C114:E114)</f>
        <v>0.010207299329986876</v>
      </c>
      <c r="I114">
        <f>(B114*B4+C114*C4+D114*D4+E114*E4+F114*F4)/SUM(B4:F4)</f>
        <v>-0.19517732017060999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0.004685594551416258</v>
      </c>
      <c r="C115">
        <f>C75*10000/C62</f>
        <v>0.007009934747745032</v>
      </c>
      <c r="D115">
        <f>D75*10000/D62</f>
        <v>0.0014346347658165176</v>
      </c>
      <c r="E115">
        <f>E75*10000/E62</f>
        <v>0.0042217379345367515</v>
      </c>
      <c r="F115">
        <f>F75*10000/F62</f>
        <v>-0.002068878898320861</v>
      </c>
      <c r="G115">
        <f>AVERAGE(C115:E115)</f>
        <v>0.0042221024826994335</v>
      </c>
      <c r="H115">
        <f>STDEV(C115:E115)</f>
        <v>0.002787650008841596</v>
      </c>
      <c r="I115">
        <f>(B115*B4+C115*C4+D115*D4+E115*E4+F115*F4)/SUM(B4:F4)</f>
        <v>0.0034531143594687913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153.86345293311422</v>
      </c>
      <c r="C122">
        <f>C82*10000/C62</f>
        <v>58.27982099932453</v>
      </c>
      <c r="D122">
        <f>D82*10000/D62</f>
        <v>-20.52318364415088</v>
      </c>
      <c r="E122">
        <f>E82*10000/E62</f>
        <v>-67.32686477081884</v>
      </c>
      <c r="F122">
        <f>F82*10000/F62</f>
        <v>-115.71347520374349</v>
      </c>
      <c r="G122">
        <f>AVERAGE(C122:E122)</f>
        <v>-9.85674247188173</v>
      </c>
      <c r="H122">
        <f>STDEV(C122:E122)</f>
        <v>63.4790485357255</v>
      </c>
      <c r="I122">
        <f>(B122*B4+C122*C4+D122*D4+E122*E4+F122*F4)/SUM(B4:F4)</f>
        <v>-0.16484516725294113</v>
      </c>
    </row>
    <row r="123" spans="1:9" ht="12.75">
      <c r="A123" t="s">
        <v>82</v>
      </c>
      <c r="B123">
        <f>B83*10000/B62</f>
        <v>0.20814218400031265</v>
      </c>
      <c r="C123">
        <f>C83*10000/C62</f>
        <v>-2.252339928793107</v>
      </c>
      <c r="D123">
        <f>D83*10000/D62</f>
        <v>-3.3973839427579033</v>
      </c>
      <c r="E123">
        <f>E83*10000/E62</f>
        <v>-4.607074214505632</v>
      </c>
      <c r="F123">
        <f>F83*10000/F62</f>
        <v>2.7408935249295308</v>
      </c>
      <c r="G123">
        <f>AVERAGE(C123:E123)</f>
        <v>-3.4189326953522143</v>
      </c>
      <c r="H123">
        <f>STDEV(C123:E123)</f>
        <v>1.177515032019248</v>
      </c>
      <c r="I123">
        <f>(B123*B4+C123*C4+D123*D4+E123*E4+F123*F4)/SUM(B4:F4)</f>
        <v>-2.073198103533074</v>
      </c>
    </row>
    <row r="124" spans="1:9" ht="12.75">
      <c r="A124" t="s">
        <v>83</v>
      </c>
      <c r="B124">
        <f>B84*10000/B62</f>
        <v>3.0013732038850085</v>
      </c>
      <c r="C124">
        <f>C84*10000/C62</f>
        <v>5.961398360205863</v>
      </c>
      <c r="D124">
        <f>D84*10000/D62</f>
        <v>3.301948763397067</v>
      </c>
      <c r="E124">
        <f>E84*10000/E62</f>
        <v>6.627606592957992</v>
      </c>
      <c r="F124">
        <f>F84*10000/F62</f>
        <v>-1.0610314554637674</v>
      </c>
      <c r="G124">
        <f>AVERAGE(C124:E124)</f>
        <v>5.296984572186974</v>
      </c>
      <c r="H124">
        <f>STDEV(C124:E124)</f>
        <v>1.7595693396715502</v>
      </c>
      <c r="I124">
        <f>(B124*B4+C124*C4+D124*D4+E124*E4+F124*F4)/SUM(B4:F4)</f>
        <v>4.118402755579577</v>
      </c>
    </row>
    <row r="125" spans="1:9" ht="12.75">
      <c r="A125" t="s">
        <v>84</v>
      </c>
      <c r="B125">
        <f>B85*10000/B62</f>
        <v>-0.6156782169240976</v>
      </c>
      <c r="C125">
        <f>C85*10000/C62</f>
        <v>-0.537510197233999</v>
      </c>
      <c r="D125">
        <f>D85*10000/D62</f>
        <v>-0.6327625631451634</v>
      </c>
      <c r="E125">
        <f>E85*10000/E62</f>
        <v>-1.256161962983408</v>
      </c>
      <c r="F125">
        <f>F85*10000/F62</f>
        <v>-1.2294853552787108</v>
      </c>
      <c r="G125">
        <f>AVERAGE(C125:E125)</f>
        <v>-0.80881157445419</v>
      </c>
      <c r="H125">
        <f>STDEV(C125:E125)</f>
        <v>0.3903332305746593</v>
      </c>
      <c r="I125">
        <f>(B125*B4+C125*C4+D125*D4+E125*E4+F125*F4)/SUM(B4:F4)</f>
        <v>-0.8367159712326443</v>
      </c>
    </row>
    <row r="126" spans="1:9" ht="12.75">
      <c r="A126" t="s">
        <v>85</v>
      </c>
      <c r="B126">
        <f>B86*10000/B62</f>
        <v>0.9101135658066842</v>
      </c>
      <c r="C126">
        <f>C86*10000/C62</f>
        <v>0.15579412392092082</v>
      </c>
      <c r="D126">
        <f>D86*10000/D62</f>
        <v>-0.12867581098216407</v>
      </c>
      <c r="E126">
        <f>E86*10000/E62</f>
        <v>-0.23288182708365873</v>
      </c>
      <c r="F126">
        <f>F86*10000/F62</f>
        <v>0.9633441274872758</v>
      </c>
      <c r="G126">
        <f>AVERAGE(C126:E126)</f>
        <v>-0.06858783804830067</v>
      </c>
      <c r="H126">
        <f>STDEV(C126:E126)</f>
        <v>0.20118442308191783</v>
      </c>
      <c r="I126">
        <f>(B126*B4+C126*C4+D126*D4+E126*E4+F126*F4)/SUM(B4:F4)</f>
        <v>0.2107259822162368</v>
      </c>
    </row>
    <row r="127" spans="1:9" ht="12.75">
      <c r="A127" t="s">
        <v>86</v>
      </c>
      <c r="B127">
        <f>B87*10000/B62</f>
        <v>0.08792590552655273</v>
      </c>
      <c r="C127">
        <f>C87*10000/C62</f>
        <v>0.3025207763084214</v>
      </c>
      <c r="D127">
        <f>D87*10000/D62</f>
        <v>-0.16491744592323043</v>
      </c>
      <c r="E127">
        <f>E87*10000/E62</f>
        <v>-0.020455247489094018</v>
      </c>
      <c r="F127">
        <f>F87*10000/F62</f>
        <v>-0.23494988183989532</v>
      </c>
      <c r="G127">
        <f>AVERAGE(C127:E127)</f>
        <v>0.03904936096536565</v>
      </c>
      <c r="H127">
        <f>STDEV(C127:E127)</f>
        <v>0.23933286803375065</v>
      </c>
      <c r="I127">
        <f>(B127*B4+C127*C4+D127*D4+E127*E4+F127*F4)/SUM(B4:F4)</f>
        <v>0.009735373094698203</v>
      </c>
    </row>
    <row r="128" spans="1:9" ht="12.75">
      <c r="A128" t="s">
        <v>87</v>
      </c>
      <c r="B128">
        <f>B88*10000/B62</f>
        <v>0.2615881695358299</v>
      </c>
      <c r="C128">
        <f>C88*10000/C62</f>
        <v>0.2617543837904575</v>
      </c>
      <c r="D128">
        <f>D88*10000/D62</f>
        <v>0.5030514030833895</v>
      </c>
      <c r="E128">
        <f>E88*10000/E62</f>
        <v>0.39182126110325166</v>
      </c>
      <c r="F128">
        <f>F88*10000/F62</f>
        <v>-0.42719990587075873</v>
      </c>
      <c r="G128">
        <f>AVERAGE(C128:E128)</f>
        <v>0.38554234932569953</v>
      </c>
      <c r="H128">
        <f>STDEV(C128:E128)</f>
        <v>0.12077098753320742</v>
      </c>
      <c r="I128">
        <f>(B128*B4+C128*C4+D128*D4+E128*E4+F128*F4)/SUM(B4:F4)</f>
        <v>0.25944995038563223</v>
      </c>
    </row>
    <row r="129" spans="1:9" ht="12.75">
      <c r="A129" t="s">
        <v>88</v>
      </c>
      <c r="B129">
        <f>B89*10000/B62</f>
        <v>-0.004757544560322976</v>
      </c>
      <c r="C129">
        <f>C89*10000/C62</f>
        <v>-0.12665316527463022</v>
      </c>
      <c r="D129">
        <f>D89*10000/D62</f>
        <v>-0.05065277402331954</v>
      </c>
      <c r="E129">
        <f>E89*10000/E62</f>
        <v>0.0471828603753533</v>
      </c>
      <c r="F129">
        <f>F89*10000/F62</f>
        <v>-0.10973553136828373</v>
      </c>
      <c r="G129">
        <f>AVERAGE(C129:E129)</f>
        <v>-0.04337435964086548</v>
      </c>
      <c r="H129">
        <f>STDEV(C129:E129)</f>
        <v>0.08714627037565903</v>
      </c>
      <c r="I129">
        <f>(B129*B4+C129*C4+D129*D4+E129*E4+F129*F4)/SUM(B4:F4)</f>
        <v>-0.04659908971395482</v>
      </c>
    </row>
    <row r="130" spans="1:9" ht="12.75">
      <c r="A130" t="s">
        <v>89</v>
      </c>
      <c r="B130">
        <f>B90*10000/B62</f>
        <v>0.0760114918149613</v>
      </c>
      <c r="C130">
        <f>C90*10000/C62</f>
        <v>0.010334503559796704</v>
      </c>
      <c r="D130">
        <f>D90*10000/D62</f>
        <v>0.07119591670793007</v>
      </c>
      <c r="E130">
        <f>E90*10000/E62</f>
        <v>0.0629936476855878</v>
      </c>
      <c r="F130">
        <f>F90*10000/F62</f>
        <v>0.27046186951549567</v>
      </c>
      <c r="G130">
        <f>AVERAGE(C130:E130)</f>
        <v>0.048174689317771524</v>
      </c>
      <c r="H130">
        <f>STDEV(C130:E130)</f>
        <v>0.033026187305337705</v>
      </c>
      <c r="I130">
        <f>(B130*B4+C130*C4+D130*D4+E130*E4+F130*F4)/SUM(B4:F4)</f>
        <v>0.08177282244100459</v>
      </c>
    </row>
    <row r="131" spans="1:9" ht="12.75">
      <c r="A131" t="s">
        <v>90</v>
      </c>
      <c r="B131">
        <f>B91*10000/B62</f>
        <v>-0.023070555507839333</v>
      </c>
      <c r="C131">
        <f>C91*10000/C62</f>
        <v>0.01564968063557077</v>
      </c>
      <c r="D131">
        <f>D91*10000/D62</f>
        <v>-0.0450964679420465</v>
      </c>
      <c r="E131">
        <f>E91*10000/E62</f>
        <v>-0.007338451383157732</v>
      </c>
      <c r="F131">
        <f>F91*10000/F62</f>
        <v>-0.031657834419878225</v>
      </c>
      <c r="G131">
        <f>AVERAGE(C131:E131)</f>
        <v>-0.01226174622987782</v>
      </c>
      <c r="H131">
        <f>STDEV(C131:E131)</f>
        <v>0.03067087813976466</v>
      </c>
      <c r="I131">
        <f>(B131*B4+C131*C4+D131*D4+E131*E4+F131*F4)/SUM(B4:F4)</f>
        <v>-0.016406226935166076</v>
      </c>
    </row>
    <row r="132" spans="1:9" ht="12.75">
      <c r="A132" t="s">
        <v>91</v>
      </c>
      <c r="B132">
        <f>B92*10000/B62</f>
        <v>0.03395384929948953</v>
      </c>
      <c r="C132">
        <f>C92*10000/C62</f>
        <v>0.014869385955404765</v>
      </c>
      <c r="D132">
        <f>D92*10000/D62</f>
        <v>0.06774574355133202</v>
      </c>
      <c r="E132">
        <f>E92*10000/E62</f>
        <v>0.029761786352799968</v>
      </c>
      <c r="F132">
        <f>F92*10000/F62</f>
        <v>-0.043437987281160134</v>
      </c>
      <c r="G132">
        <f>AVERAGE(C132:E132)</f>
        <v>0.03745897195317892</v>
      </c>
      <c r="H132">
        <f>STDEV(C132:E132)</f>
        <v>0.02726558816123548</v>
      </c>
      <c r="I132">
        <f>(B132*B4+C132*C4+D132*D4+E132*E4+F132*F4)/SUM(B4:F4)</f>
        <v>0.02618851646955541</v>
      </c>
    </row>
    <row r="133" spans="1:9" ht="12.75">
      <c r="A133" t="s">
        <v>92</v>
      </c>
      <c r="B133">
        <f>B93*10000/B62</f>
        <v>0.0939481102952995</v>
      </c>
      <c r="C133">
        <f>C93*10000/C62</f>
        <v>0.081816436865415</v>
      </c>
      <c r="D133">
        <f>D93*10000/D62</f>
        <v>0.08112038882467315</v>
      </c>
      <c r="E133">
        <f>E93*10000/E62</f>
        <v>0.09456879129865145</v>
      </c>
      <c r="F133">
        <f>F93*10000/F62</f>
        <v>0.03727402967139988</v>
      </c>
      <c r="G133">
        <f>AVERAGE(C133:E133)</f>
        <v>0.08583520566291321</v>
      </c>
      <c r="H133">
        <f>STDEV(C133:E133)</f>
        <v>0.007571509708197699</v>
      </c>
      <c r="I133">
        <f>(B133*B4+C133*C4+D133*D4+E133*E4+F133*F4)/SUM(B4:F4)</f>
        <v>0.08055482970666318</v>
      </c>
    </row>
    <row r="134" spans="1:9" ht="12.75">
      <c r="A134" t="s">
        <v>93</v>
      </c>
      <c r="B134">
        <f>B94*10000/B62</f>
        <v>-0.018966756712440986</v>
      </c>
      <c r="C134">
        <f>C94*10000/C62</f>
        <v>-0.010609576548740328</v>
      </c>
      <c r="D134">
        <f>D94*10000/D62</f>
        <v>0.009092077039778403</v>
      </c>
      <c r="E134">
        <f>E94*10000/E62</f>
        <v>0.012390630974979507</v>
      </c>
      <c r="F134">
        <f>F94*10000/F62</f>
        <v>-0.017974331454619602</v>
      </c>
      <c r="G134">
        <f>AVERAGE(C134:E134)</f>
        <v>0.003624377155339194</v>
      </c>
      <c r="H134">
        <f>STDEV(C134:E134)</f>
        <v>0.012436807992940432</v>
      </c>
      <c r="I134">
        <f>(B134*B4+C134*C4+D134*D4+E134*E4+F134*F4)/SUM(B4:F4)</f>
        <v>-0.002528415770434311</v>
      </c>
    </row>
    <row r="135" spans="1:9" ht="12.75">
      <c r="A135" t="s">
        <v>94</v>
      </c>
      <c r="B135">
        <f>B95*10000/B62</f>
        <v>0.0005018942661788949</v>
      </c>
      <c r="C135">
        <f>C95*10000/C62</f>
        <v>-0.0008799759385758296</v>
      </c>
      <c r="D135">
        <f>D95*10000/D62</f>
        <v>-0.001314103457614131</v>
      </c>
      <c r="E135">
        <f>E95*10000/E62</f>
        <v>-0.0060001603282137436</v>
      </c>
      <c r="F135">
        <f>F95*10000/F62</f>
        <v>0.009654676858746878</v>
      </c>
      <c r="G135">
        <f>AVERAGE(C135:E135)</f>
        <v>-0.0027314132414679015</v>
      </c>
      <c r="H135">
        <f>STDEV(C135:E135)</f>
        <v>0.0028391279142597043</v>
      </c>
      <c r="I135">
        <f>(B135*B4+C135*C4+D135*D4+E135*E4+F135*F4)/SUM(B4:F4)</f>
        <v>-0.0006148649391564389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2005-11-11T10:39:59Z</cp:lastPrinted>
  <dcterms:created xsi:type="dcterms:W3CDTF">2005-11-11T10:39:59Z</dcterms:created>
  <dcterms:modified xsi:type="dcterms:W3CDTF">2005-11-11T12:29:33Z</dcterms:modified>
  <cp:category/>
  <cp:version/>
  <cp:contentType/>
  <cp:contentStatus/>
</cp:coreProperties>
</file>