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<sst xmlns="http://schemas.openxmlformats.org/spreadsheetml/2006/main" count="204" uniqueCount="98">
  <si>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14/11/2005       14:44:02</t>
  </si>
  <si>
    <t>LISSNER</t>
  </si>
  <si>
    <t>HCMQAP731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</si>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</sst>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3975236"/>
        <c:axId val="14450533"/>
      </c:lineChart>
      <c:catAx>
        <c:axId val="23975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752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-0.003759</v>
      </c>
      <c r="D4" s="12">
        <v>-0.003758</v>
      </c>
      <c r="E4" s="12">
        <v>-0.00376</v>
      </c>
      <c r="F4" s="24">
        <v>-0.002082</v>
      </c>
      <c r="G4" s="34">
        <v>-0.011716</v>
      </c>
    </row>
    <row r="5" spans="1:7" ht="12.75" thickBot="1">
      <c r="A5" s="44" t="s">
        <v>13</v>
      </c>
      <c r="B5" s="45">
        <v>7.874386</v>
      </c>
      <c r="C5" s="46">
        <v>3.617163</v>
      </c>
      <c r="D5" s="46">
        <v>-1.109756</v>
      </c>
      <c r="E5" s="46">
        <v>-3.957426</v>
      </c>
      <c r="F5" s="47">
        <v>-5.959753</v>
      </c>
      <c r="G5" s="48">
        <v>2.703189</v>
      </c>
    </row>
    <row r="6" spans="1:7" ht="12.75" thickTop="1">
      <c r="A6" s="6" t="s">
        <v>14</v>
      </c>
      <c r="B6" s="39">
        <v>-4.771703</v>
      </c>
      <c r="C6" s="40">
        <v>-31.97763</v>
      </c>
      <c r="D6" s="40">
        <v>18.71158</v>
      </c>
      <c r="E6" s="40">
        <v>-40.23081</v>
      </c>
      <c r="F6" s="41">
        <v>101.8506</v>
      </c>
      <c r="G6" s="42">
        <v>0.002052407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4.26209</v>
      </c>
      <c r="C8" s="13">
        <v>-0.1731192</v>
      </c>
      <c r="D8" s="13">
        <v>-0.7042584</v>
      </c>
      <c r="E8" s="13">
        <v>-2.737426</v>
      </c>
      <c r="F8" s="25">
        <v>-5.911276</v>
      </c>
      <c r="G8" s="35">
        <v>-1.039821</v>
      </c>
    </row>
    <row r="9" spans="1:7" ht="12">
      <c r="A9" s="20" t="s">
        <v>17</v>
      </c>
      <c r="B9" s="29">
        <v>0.6101355</v>
      </c>
      <c r="C9" s="13">
        <v>1.164803</v>
      </c>
      <c r="D9" s="13">
        <v>0.200579</v>
      </c>
      <c r="E9" s="13">
        <v>-0.0311322</v>
      </c>
      <c r="F9" s="25">
        <v>-0.587231</v>
      </c>
      <c r="G9" s="35">
        <v>0.3312293</v>
      </c>
    </row>
    <row r="10" spans="1:7" ht="12">
      <c r="A10" s="20" t="s">
        <v>18</v>
      </c>
      <c r="B10" s="29">
        <v>-1.01377</v>
      </c>
      <c r="C10" s="13">
        <v>-0.4553436</v>
      </c>
      <c r="D10" s="13">
        <v>0.7032338</v>
      </c>
      <c r="E10" s="13">
        <v>1.172176</v>
      </c>
      <c r="F10" s="25">
        <v>0.5276527</v>
      </c>
      <c r="G10" s="35">
        <v>0.2651082</v>
      </c>
    </row>
    <row r="11" spans="1:7" ht="12">
      <c r="A11" s="21" t="s">
        <v>19</v>
      </c>
      <c r="B11" s="31">
        <v>2.698676</v>
      </c>
      <c r="C11" s="15">
        <v>2.106985</v>
      </c>
      <c r="D11" s="15">
        <v>2.075687</v>
      </c>
      <c r="E11" s="15">
        <v>1.408391</v>
      </c>
      <c r="F11" s="27">
        <v>12.63722</v>
      </c>
      <c r="G11" s="37">
        <v>3.420023</v>
      </c>
    </row>
    <row r="12" spans="1:7" ht="12">
      <c r="A12" s="20" t="s">
        <v>20</v>
      </c>
      <c r="B12" s="29">
        <v>0.2526104</v>
      </c>
      <c r="C12" s="13">
        <v>-0.06479021</v>
      </c>
      <c r="D12" s="13">
        <v>0.01694482</v>
      </c>
      <c r="E12" s="13">
        <v>-0.0711584</v>
      </c>
      <c r="F12" s="25">
        <v>-0.07634131</v>
      </c>
      <c r="G12" s="35">
        <v>-0.002205534</v>
      </c>
    </row>
    <row r="13" spans="1:7" ht="12">
      <c r="A13" s="20" t="s">
        <v>21</v>
      </c>
      <c r="B13" s="29">
        <v>0.08409607</v>
      </c>
      <c r="C13" s="13">
        <v>0.1548517</v>
      </c>
      <c r="D13" s="13">
        <v>0.0806506</v>
      </c>
      <c r="E13" s="13">
        <v>0.0009224109</v>
      </c>
      <c r="F13" s="25">
        <v>-0.005459206</v>
      </c>
      <c r="G13" s="35">
        <v>0.06834423</v>
      </c>
    </row>
    <row r="14" spans="1:7" ht="12">
      <c r="A14" s="20" t="s">
        <v>22</v>
      </c>
      <c r="B14" s="29">
        <v>-0.1655052</v>
      </c>
      <c r="C14" s="13">
        <v>-0.1174108</v>
      </c>
      <c r="D14" s="13">
        <v>-0.06026039</v>
      </c>
      <c r="E14" s="13">
        <v>-0.00110667</v>
      </c>
      <c r="F14" s="25">
        <v>0.01284003</v>
      </c>
      <c r="G14" s="35">
        <v>-0.06528704</v>
      </c>
    </row>
    <row r="15" spans="1:7" ht="12">
      <c r="A15" s="21" t="s">
        <v>23</v>
      </c>
      <c r="B15" s="31">
        <v>-0.4559112</v>
      </c>
      <c r="C15" s="15">
        <v>-0.1779429</v>
      </c>
      <c r="D15" s="15">
        <v>-0.1855903</v>
      </c>
      <c r="E15" s="15">
        <v>-0.2497555</v>
      </c>
      <c r="F15" s="27">
        <v>-0.4870455</v>
      </c>
      <c r="G15" s="37">
        <v>-0.2785329</v>
      </c>
    </row>
    <row r="16" spans="1:7" ht="12">
      <c r="A16" s="20" t="s">
        <v>24</v>
      </c>
      <c r="B16" s="29">
        <v>0.02667802</v>
      </c>
      <c r="C16" s="13">
        <v>0.01223825</v>
      </c>
      <c r="D16" s="13">
        <v>0.03726967</v>
      </c>
      <c r="E16" s="13">
        <v>0.01913366</v>
      </c>
      <c r="F16" s="25">
        <v>-0.02177785</v>
      </c>
      <c r="G16" s="35">
        <v>0.01747947</v>
      </c>
    </row>
    <row r="17" spans="1:7" ht="12">
      <c r="A17" s="20" t="s">
        <v>25</v>
      </c>
      <c r="B17" s="29">
        <v>-0.03502759</v>
      </c>
      <c r="C17" s="13">
        <v>-0.03276458</v>
      </c>
      <c r="D17" s="13">
        <v>-0.03270379</v>
      </c>
      <c r="E17" s="13">
        <v>-0.02361921</v>
      </c>
      <c r="F17" s="25">
        <v>-0.02991953</v>
      </c>
      <c r="G17" s="35">
        <v>-0.03049767</v>
      </c>
    </row>
    <row r="18" spans="1:7" ht="12">
      <c r="A18" s="20" t="s">
        <v>26</v>
      </c>
      <c r="B18" s="29">
        <v>0.004612613</v>
      </c>
      <c r="C18" s="13">
        <v>0.01899421</v>
      </c>
      <c r="D18" s="13">
        <v>0.01378228</v>
      </c>
      <c r="E18" s="13">
        <v>0.0338897</v>
      </c>
      <c r="F18" s="25">
        <v>-0.02959896</v>
      </c>
      <c r="G18" s="35">
        <v>0.01276495</v>
      </c>
    </row>
    <row r="19" spans="1:7" ht="12">
      <c r="A19" s="21" t="s">
        <v>27</v>
      </c>
      <c r="B19" s="31">
        <v>-0.2217053</v>
      </c>
      <c r="C19" s="15">
        <v>-0.209411</v>
      </c>
      <c r="D19" s="15">
        <v>-0.2092587</v>
      </c>
      <c r="E19" s="15">
        <v>-0.1970032</v>
      </c>
      <c r="F19" s="27">
        <v>-0.1386593</v>
      </c>
      <c r="G19" s="37">
        <v>-0.1987435</v>
      </c>
    </row>
    <row r="20" spans="1:7" ht="12.75" thickBot="1">
      <c r="A20" s="44" t="s">
        <v>28</v>
      </c>
      <c r="B20" s="45">
        <v>0.001209537</v>
      </c>
      <c r="C20" s="46">
        <v>8.690095E-05</v>
      </c>
      <c r="D20" s="46">
        <v>-0.005084685</v>
      </c>
      <c r="E20" s="46">
        <v>-0.008782915</v>
      </c>
      <c r="F20" s="47">
        <v>-0.00151196</v>
      </c>
      <c r="G20" s="48">
        <v>-0.003342158</v>
      </c>
    </row>
    <row r="21" spans="1:7" ht="12.75" thickTop="1">
      <c r="A21" s="6" t="s">
        <v>29</v>
      </c>
      <c r="B21" s="39">
        <v>-53.7541</v>
      </c>
      <c r="C21" s="40">
        <v>75.19383</v>
      </c>
      <c r="D21" s="40">
        <v>-18.92545</v>
      </c>
      <c r="E21" s="40">
        <v>-37.53748</v>
      </c>
      <c r="F21" s="41">
        <v>24.68655</v>
      </c>
      <c r="G21" s="43">
        <v>0.005215603</v>
      </c>
    </row>
    <row r="22" spans="1:7" ht="12">
      <c r="A22" s="20" t="s">
        <v>30</v>
      </c>
      <c r="B22" s="29">
        <v>157.5007</v>
      </c>
      <c r="C22" s="13">
        <v>72.34453</v>
      </c>
      <c r="D22" s="13">
        <v>-22.19516</v>
      </c>
      <c r="E22" s="13">
        <v>-79.15018</v>
      </c>
      <c r="F22" s="25">
        <v>-119.2007</v>
      </c>
      <c r="G22" s="36">
        <v>0</v>
      </c>
    </row>
    <row r="23" spans="1:7" ht="12">
      <c r="A23" s="20" t="s">
        <v>31</v>
      </c>
      <c r="B23" s="29">
        <v>0.04651852</v>
      </c>
      <c r="C23" s="13">
        <v>-0.635024</v>
      </c>
      <c r="D23" s="13">
        <v>-0.7840111</v>
      </c>
      <c r="E23" s="13">
        <v>0.761875</v>
      </c>
      <c r="F23" s="25">
        <v>6.056101</v>
      </c>
      <c r="G23" s="35">
        <v>0.6555724</v>
      </c>
    </row>
    <row r="24" spans="1:7" ht="12">
      <c r="A24" s="20" t="s">
        <v>32</v>
      </c>
      <c r="B24" s="29">
        <v>2.172232</v>
      </c>
      <c r="C24" s="13">
        <v>-2.856838</v>
      </c>
      <c r="D24" s="13">
        <v>-4.935059</v>
      </c>
      <c r="E24" s="13">
        <v>-3.266079</v>
      </c>
      <c r="F24" s="25">
        <v>2.765721</v>
      </c>
      <c r="G24" s="35">
        <v>-1.977338</v>
      </c>
    </row>
    <row r="25" spans="1:7" ht="12">
      <c r="A25" s="20" t="s">
        <v>33</v>
      </c>
      <c r="B25" s="29">
        <v>-0.6354334</v>
      </c>
      <c r="C25" s="13">
        <v>-0.3612441</v>
      </c>
      <c r="D25" s="13">
        <v>-1.040904</v>
      </c>
      <c r="E25" s="13">
        <v>-0.3523745</v>
      </c>
      <c r="F25" s="25">
        <v>-1.467123</v>
      </c>
      <c r="G25" s="35">
        <v>-0.709672</v>
      </c>
    </row>
    <row r="26" spans="1:7" ht="12">
      <c r="A26" s="21" t="s">
        <v>34</v>
      </c>
      <c r="B26" s="31">
        <v>1.061314</v>
      </c>
      <c r="C26" s="15">
        <v>0.1038964</v>
      </c>
      <c r="D26" s="15">
        <v>-0.3769144</v>
      </c>
      <c r="E26" s="15">
        <v>-0.4194192</v>
      </c>
      <c r="F26" s="27">
        <v>0.8377796</v>
      </c>
      <c r="G26" s="37">
        <v>0.0988492</v>
      </c>
    </row>
    <row r="27" spans="1:7" ht="12">
      <c r="A27" s="20" t="s">
        <v>35</v>
      </c>
      <c r="B27" s="29">
        <v>0.0448033</v>
      </c>
      <c r="C27" s="13">
        <v>0.1347377</v>
      </c>
      <c r="D27" s="13">
        <v>0.1668458</v>
      </c>
      <c r="E27" s="13">
        <v>0.2667815</v>
      </c>
      <c r="F27" s="25">
        <v>0.2701351</v>
      </c>
      <c r="G27" s="35">
        <v>0.1792475</v>
      </c>
    </row>
    <row r="28" spans="1:7" ht="12">
      <c r="A28" s="20" t="s">
        <v>36</v>
      </c>
      <c r="B28" s="29">
        <v>0.5296892</v>
      </c>
      <c r="C28" s="13">
        <v>-0.1056309</v>
      </c>
      <c r="D28" s="13">
        <v>-0.5632986</v>
      </c>
      <c r="E28" s="13">
        <v>-0.3483455</v>
      </c>
      <c r="F28" s="25">
        <v>0.5345246</v>
      </c>
      <c r="G28" s="35">
        <v>-0.09677935</v>
      </c>
    </row>
    <row r="29" spans="1:7" ht="12">
      <c r="A29" s="20" t="s">
        <v>37</v>
      </c>
      <c r="B29" s="29">
        <v>-0.03226575</v>
      </c>
      <c r="C29" s="13">
        <v>-0.09811419</v>
      </c>
      <c r="D29" s="13">
        <v>-0.05681241</v>
      </c>
      <c r="E29" s="13">
        <v>0.0820216</v>
      </c>
      <c r="F29" s="25">
        <v>-0.0736246</v>
      </c>
      <c r="G29" s="35">
        <v>-0.03201974</v>
      </c>
    </row>
    <row r="30" spans="1:7" ht="12">
      <c r="A30" s="21" t="s">
        <v>38</v>
      </c>
      <c r="B30" s="31">
        <v>0.09096427</v>
      </c>
      <c r="C30" s="15">
        <v>0.06920093</v>
      </c>
      <c r="D30" s="15">
        <v>0.03142189</v>
      </c>
      <c r="E30" s="15">
        <v>0.04339126</v>
      </c>
      <c r="F30" s="27">
        <v>0.2660654</v>
      </c>
      <c r="G30" s="37">
        <v>0.08327854</v>
      </c>
    </row>
    <row r="31" spans="1:7" ht="12">
      <c r="A31" s="20" t="s">
        <v>39</v>
      </c>
      <c r="B31" s="29">
        <v>0.001879113</v>
      </c>
      <c r="C31" s="13">
        <v>-0.002504165</v>
      </c>
      <c r="D31" s="13">
        <v>-0.00341001</v>
      </c>
      <c r="E31" s="13">
        <v>0.03498894</v>
      </c>
      <c r="F31" s="25">
        <v>0.03324098</v>
      </c>
      <c r="G31" s="35">
        <v>0.01169971</v>
      </c>
    </row>
    <row r="32" spans="1:7" ht="12">
      <c r="A32" s="20" t="s">
        <v>40</v>
      </c>
      <c r="B32" s="29">
        <v>0.04111969</v>
      </c>
      <c r="C32" s="13">
        <v>-0.004686761</v>
      </c>
      <c r="D32" s="13">
        <v>-0.04781669</v>
      </c>
      <c r="E32" s="13">
        <v>-0.02047884</v>
      </c>
      <c r="F32" s="25">
        <v>0.05899197</v>
      </c>
      <c r="G32" s="35">
        <v>-0.003740942</v>
      </c>
    </row>
    <row r="33" spans="1:7" ht="12">
      <c r="A33" s="20" t="s">
        <v>41</v>
      </c>
      <c r="B33" s="29">
        <v>0.1101624</v>
      </c>
      <c r="C33" s="13">
        <v>0.07481335</v>
      </c>
      <c r="D33" s="13">
        <v>0.1075411</v>
      </c>
      <c r="E33" s="13">
        <v>0.1028099</v>
      </c>
      <c r="F33" s="25">
        <v>0.05885881</v>
      </c>
      <c r="G33" s="35">
        <v>0.09242161</v>
      </c>
    </row>
    <row r="34" spans="1:7" ht="12">
      <c r="A34" s="21" t="s">
        <v>42</v>
      </c>
      <c r="B34" s="31">
        <v>-0.008306813</v>
      </c>
      <c r="C34" s="15">
        <v>-0.0008899709</v>
      </c>
      <c r="D34" s="15">
        <v>0.008665143</v>
      </c>
      <c r="E34" s="15">
        <v>0.02015916</v>
      </c>
      <c r="F34" s="27">
        <v>-0.01886099</v>
      </c>
      <c r="G34" s="37">
        <v>0.00300021</v>
      </c>
    </row>
    <row r="35" spans="1:7" ht="12.75" thickBot="1">
      <c r="A35" s="22" t="s">
        <v>43</v>
      </c>
      <c r="B35" s="32">
        <v>-0.007537163</v>
      </c>
      <c r="C35" s="16">
        <v>-0.002077278</v>
      </c>
      <c r="D35" s="16">
        <v>-0.003818717</v>
      </c>
      <c r="E35" s="16">
        <v>0.00120686</v>
      </c>
      <c r="F35" s="28">
        <v>-0.002750835</v>
      </c>
      <c r="G35" s="38">
        <v>-0.002586831</v>
      </c>
    </row>
    <row r="36" spans="1:7" ht="12">
      <c r="A36" s="4" t="s">
        <v>44</v>
      </c>
      <c r="B36" s="3">
        <v>20.16296</v>
      </c>
      <c r="C36" s="3">
        <v>20.16296</v>
      </c>
      <c r="D36" s="3">
        <v>20.17517</v>
      </c>
      <c r="E36" s="3">
        <v>20.17822</v>
      </c>
      <c r="F36" s="3">
        <v>20.19043</v>
      </c>
      <c r="G36" s="3"/>
    </row>
    <row r="37" spans="1:6" ht="12">
      <c r="A37" s="4" t="s">
        <v>45</v>
      </c>
      <c r="B37" s="2">
        <v>-0.4023234</v>
      </c>
      <c r="C37" s="2">
        <v>-0.3677368</v>
      </c>
      <c r="D37" s="2">
        <v>-0.3504435</v>
      </c>
      <c r="E37" s="2">
        <v>-0.3438314</v>
      </c>
      <c r="F37" s="2">
        <v>-0.3433228</v>
      </c>
    </row>
    <row r="38" spans="1:7" ht="12">
      <c r="A38" s="4" t="s">
        <v>53</v>
      </c>
      <c r="B38" s="2">
        <v>0</v>
      </c>
      <c r="C38" s="2">
        <v>5.343439E-05</v>
      </c>
      <c r="D38" s="2">
        <v>-3.188094E-05</v>
      </c>
      <c r="E38" s="2">
        <v>6.788303E-05</v>
      </c>
      <c r="F38" s="2">
        <v>-0.0001726212</v>
      </c>
      <c r="G38" s="2">
        <v>0.00015535</v>
      </c>
    </row>
    <row r="39" spans="1:7" ht="12.75" thickBot="1">
      <c r="A39" s="4" t="s">
        <v>54</v>
      </c>
      <c r="B39" s="2">
        <v>9.123157E-05</v>
      </c>
      <c r="C39" s="2">
        <v>-0.0001282161</v>
      </c>
      <c r="D39" s="2">
        <v>3.21025E-05</v>
      </c>
      <c r="E39" s="2">
        <v>6.435101E-05</v>
      </c>
      <c r="F39" s="2">
        <v>-4.402479E-05</v>
      </c>
      <c r="G39" s="2">
        <v>0.0008258679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3.116669</v>
      </c>
      <c r="F40" s="17" t="s">
        <v>48</v>
      </c>
      <c r="G40" s="8">
        <v>55.101185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0.003759</v>
      </c>
      <c r="D4">
        <v>0.003758</v>
      </c>
      <c r="E4">
        <v>0.00376</v>
      </c>
      <c r="F4">
        <v>0.002082</v>
      </c>
      <c r="G4">
        <v>0.011716</v>
      </c>
    </row>
    <row r="5" spans="1:7" ht="12.75">
      <c r="A5" t="s">
        <v>13</v>
      </c>
      <c r="B5">
        <v>7.874386</v>
      </c>
      <c r="C5">
        <v>3.617163</v>
      </c>
      <c r="D5">
        <v>-1.109756</v>
      </c>
      <c r="E5">
        <v>-3.957426</v>
      </c>
      <c r="F5">
        <v>-5.959753</v>
      </c>
      <c r="G5">
        <v>2.703189</v>
      </c>
    </row>
    <row r="6" spans="1:7" ht="12.75">
      <c r="A6" t="s">
        <v>14</v>
      </c>
      <c r="B6" s="49">
        <v>-4.771703</v>
      </c>
      <c r="C6" s="49">
        <v>-31.97763</v>
      </c>
      <c r="D6" s="49">
        <v>18.71158</v>
      </c>
      <c r="E6" s="49">
        <v>-40.23081</v>
      </c>
      <c r="F6" s="49">
        <v>101.8506</v>
      </c>
      <c r="G6" s="49">
        <v>0.002052407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4.26209</v>
      </c>
      <c r="C8" s="49">
        <v>-0.1731192</v>
      </c>
      <c r="D8" s="49">
        <v>-0.7042584</v>
      </c>
      <c r="E8" s="49">
        <v>-2.737426</v>
      </c>
      <c r="F8" s="49">
        <v>-5.911276</v>
      </c>
      <c r="G8" s="49">
        <v>-1.039821</v>
      </c>
    </row>
    <row r="9" spans="1:7" ht="12.75">
      <c r="A9" t="s">
        <v>17</v>
      </c>
      <c r="B9" s="49">
        <v>0.6101355</v>
      </c>
      <c r="C9" s="49">
        <v>1.164803</v>
      </c>
      <c r="D9" s="49">
        <v>0.200579</v>
      </c>
      <c r="E9" s="49">
        <v>-0.0311322</v>
      </c>
      <c r="F9" s="49">
        <v>-0.587231</v>
      </c>
      <c r="G9" s="49">
        <v>0.3312293</v>
      </c>
    </row>
    <row r="10" spans="1:7" ht="12.75">
      <c r="A10" t="s">
        <v>18</v>
      </c>
      <c r="B10" s="49">
        <v>-1.01377</v>
      </c>
      <c r="C10" s="49">
        <v>-0.4553436</v>
      </c>
      <c r="D10" s="49">
        <v>0.7032338</v>
      </c>
      <c r="E10" s="49">
        <v>1.172176</v>
      </c>
      <c r="F10" s="49">
        <v>0.5276527</v>
      </c>
      <c r="G10" s="49">
        <v>0.2651082</v>
      </c>
    </row>
    <row r="11" spans="1:7" ht="12.75">
      <c r="A11" t="s">
        <v>19</v>
      </c>
      <c r="B11" s="49">
        <v>2.698676</v>
      </c>
      <c r="C11" s="49">
        <v>2.106985</v>
      </c>
      <c r="D11" s="49">
        <v>2.075687</v>
      </c>
      <c r="E11" s="49">
        <v>1.408391</v>
      </c>
      <c r="F11" s="49">
        <v>12.63722</v>
      </c>
      <c r="G11" s="49">
        <v>3.420023</v>
      </c>
    </row>
    <row r="12" spans="1:7" ht="12.75">
      <c r="A12" t="s">
        <v>20</v>
      </c>
      <c r="B12" s="49">
        <v>0.2526104</v>
      </c>
      <c r="C12" s="49">
        <v>-0.06479021</v>
      </c>
      <c r="D12" s="49">
        <v>0.01694482</v>
      </c>
      <c r="E12" s="49">
        <v>-0.0711584</v>
      </c>
      <c r="F12" s="49">
        <v>-0.07634131</v>
      </c>
      <c r="G12" s="49">
        <v>-0.002205534</v>
      </c>
    </row>
    <row r="13" spans="1:7" ht="12.75">
      <c r="A13" t="s">
        <v>21</v>
      </c>
      <c r="B13" s="49">
        <v>0.08409607</v>
      </c>
      <c r="C13" s="49">
        <v>0.1548517</v>
      </c>
      <c r="D13" s="49">
        <v>0.0806506</v>
      </c>
      <c r="E13" s="49">
        <v>0.0009224109</v>
      </c>
      <c r="F13" s="49">
        <v>-0.005459206</v>
      </c>
      <c r="G13" s="49">
        <v>0.06834423</v>
      </c>
    </row>
    <row r="14" spans="1:7" ht="12.75">
      <c r="A14" t="s">
        <v>22</v>
      </c>
      <c r="B14" s="49">
        <v>-0.1655052</v>
      </c>
      <c r="C14" s="49">
        <v>-0.1174108</v>
      </c>
      <c r="D14" s="49">
        <v>-0.06026039</v>
      </c>
      <c r="E14" s="49">
        <v>-0.00110667</v>
      </c>
      <c r="F14" s="49">
        <v>0.01284003</v>
      </c>
      <c r="G14" s="49">
        <v>-0.06528704</v>
      </c>
    </row>
    <row r="15" spans="1:7" ht="12.75">
      <c r="A15" t="s">
        <v>23</v>
      </c>
      <c r="B15" s="49">
        <v>-0.4559112</v>
      </c>
      <c r="C15" s="49">
        <v>-0.1779429</v>
      </c>
      <c r="D15" s="49">
        <v>-0.1855903</v>
      </c>
      <c r="E15" s="49">
        <v>-0.2497555</v>
      </c>
      <c r="F15" s="49">
        <v>-0.4870455</v>
      </c>
      <c r="G15" s="49">
        <v>-0.2785329</v>
      </c>
    </row>
    <row r="16" spans="1:7" ht="12.75">
      <c r="A16" t="s">
        <v>24</v>
      </c>
      <c r="B16" s="49">
        <v>0.02667802</v>
      </c>
      <c r="C16" s="49">
        <v>0.01223825</v>
      </c>
      <c r="D16" s="49">
        <v>0.03726967</v>
      </c>
      <c r="E16" s="49">
        <v>0.01913366</v>
      </c>
      <c r="F16" s="49">
        <v>-0.02177785</v>
      </c>
      <c r="G16" s="49">
        <v>0.01747947</v>
      </c>
    </row>
    <row r="17" spans="1:7" ht="12.75">
      <c r="A17" t="s">
        <v>25</v>
      </c>
      <c r="B17" s="49">
        <v>-0.03502759</v>
      </c>
      <c r="C17" s="49">
        <v>-0.03276458</v>
      </c>
      <c r="D17" s="49">
        <v>-0.03270379</v>
      </c>
      <c r="E17" s="49">
        <v>-0.02361921</v>
      </c>
      <c r="F17" s="49">
        <v>-0.02991953</v>
      </c>
      <c r="G17" s="49">
        <v>-0.03049767</v>
      </c>
    </row>
    <row r="18" spans="1:7" ht="12.75">
      <c r="A18" t="s">
        <v>26</v>
      </c>
      <c r="B18" s="49">
        <v>0.004612613</v>
      </c>
      <c r="C18" s="49">
        <v>0.01899421</v>
      </c>
      <c r="D18" s="49">
        <v>0.01378228</v>
      </c>
      <c r="E18" s="49">
        <v>0.0338897</v>
      </c>
      <c r="F18" s="49">
        <v>-0.02959896</v>
      </c>
      <c r="G18" s="49">
        <v>0.01276495</v>
      </c>
    </row>
    <row r="19" spans="1:7" ht="12.75">
      <c r="A19" t="s">
        <v>27</v>
      </c>
      <c r="B19" s="49">
        <v>-0.2217053</v>
      </c>
      <c r="C19" s="49">
        <v>-0.209411</v>
      </c>
      <c r="D19" s="49">
        <v>-0.2092587</v>
      </c>
      <c r="E19" s="49">
        <v>-0.1970032</v>
      </c>
      <c r="F19" s="49">
        <v>-0.1386593</v>
      </c>
      <c r="G19" s="49">
        <v>-0.1987435</v>
      </c>
    </row>
    <row r="20" spans="1:7" ht="12.75">
      <c r="A20" t="s">
        <v>28</v>
      </c>
      <c r="B20" s="49">
        <v>0.001209537</v>
      </c>
      <c r="C20" s="49">
        <v>8.690095E-05</v>
      </c>
      <c r="D20" s="49">
        <v>-0.005084685</v>
      </c>
      <c r="E20" s="49">
        <v>-0.008782915</v>
      </c>
      <c r="F20" s="49">
        <v>-0.00151196</v>
      </c>
      <c r="G20" s="49">
        <v>-0.003342158</v>
      </c>
    </row>
    <row r="21" spans="1:7" ht="12.75">
      <c r="A21" t="s">
        <v>29</v>
      </c>
      <c r="B21" s="49">
        <v>-53.7541</v>
      </c>
      <c r="C21" s="49">
        <v>75.19383</v>
      </c>
      <c r="D21" s="49">
        <v>-18.92545</v>
      </c>
      <c r="E21" s="49">
        <v>-37.53748</v>
      </c>
      <c r="F21" s="49">
        <v>24.68655</v>
      </c>
      <c r="G21" s="49">
        <v>0.005215603</v>
      </c>
    </row>
    <row r="22" spans="1:7" ht="12.75">
      <c r="A22" t="s">
        <v>30</v>
      </c>
      <c r="B22" s="49">
        <v>157.5007</v>
      </c>
      <c r="C22" s="49">
        <v>72.34453</v>
      </c>
      <c r="D22" s="49">
        <v>-22.19516</v>
      </c>
      <c r="E22" s="49">
        <v>-79.15018</v>
      </c>
      <c r="F22" s="49">
        <v>-119.2007</v>
      </c>
      <c r="G22" s="49">
        <v>0</v>
      </c>
    </row>
    <row r="23" spans="1:7" ht="12.75">
      <c r="A23" t="s">
        <v>31</v>
      </c>
      <c r="B23" s="49">
        <v>0.04651852</v>
      </c>
      <c r="C23" s="49">
        <v>-0.635024</v>
      </c>
      <c r="D23" s="49">
        <v>-0.7840111</v>
      </c>
      <c r="E23" s="49">
        <v>0.761875</v>
      </c>
      <c r="F23" s="49">
        <v>6.056101</v>
      </c>
      <c r="G23" s="49">
        <v>0.6555724</v>
      </c>
    </row>
    <row r="24" spans="1:7" ht="12.75">
      <c r="A24" t="s">
        <v>32</v>
      </c>
      <c r="B24" s="49">
        <v>2.172232</v>
      </c>
      <c r="C24" s="49">
        <v>-2.856838</v>
      </c>
      <c r="D24" s="49">
        <v>-4.935059</v>
      </c>
      <c r="E24" s="49">
        <v>-3.266079</v>
      </c>
      <c r="F24" s="49">
        <v>2.765721</v>
      </c>
      <c r="G24" s="49">
        <v>-1.977338</v>
      </c>
    </row>
    <row r="25" spans="1:7" ht="12.75">
      <c r="A25" t="s">
        <v>33</v>
      </c>
      <c r="B25" s="49">
        <v>-0.6354334</v>
      </c>
      <c r="C25" s="49">
        <v>-0.3612441</v>
      </c>
      <c r="D25" s="49">
        <v>-1.040904</v>
      </c>
      <c r="E25" s="49">
        <v>-0.3523745</v>
      </c>
      <c r="F25" s="49">
        <v>-1.467123</v>
      </c>
      <c r="G25" s="49">
        <v>-0.709672</v>
      </c>
    </row>
    <row r="26" spans="1:7" ht="12.75">
      <c r="A26" t="s">
        <v>34</v>
      </c>
      <c r="B26" s="49">
        <v>1.061314</v>
      </c>
      <c r="C26" s="49">
        <v>0.1038964</v>
      </c>
      <c r="D26" s="49">
        <v>-0.3769144</v>
      </c>
      <c r="E26" s="49">
        <v>-0.4194192</v>
      </c>
      <c r="F26" s="49">
        <v>0.8377796</v>
      </c>
      <c r="G26" s="49">
        <v>0.0988492</v>
      </c>
    </row>
    <row r="27" spans="1:7" ht="12.75">
      <c r="A27" t="s">
        <v>35</v>
      </c>
      <c r="B27" s="49">
        <v>0.0448033</v>
      </c>
      <c r="C27" s="49">
        <v>0.1347377</v>
      </c>
      <c r="D27" s="49">
        <v>0.1668458</v>
      </c>
      <c r="E27" s="49">
        <v>0.2667815</v>
      </c>
      <c r="F27" s="49">
        <v>0.2701351</v>
      </c>
      <c r="G27" s="49">
        <v>0.1792475</v>
      </c>
    </row>
    <row r="28" spans="1:7" ht="12.75">
      <c r="A28" t="s">
        <v>36</v>
      </c>
      <c r="B28" s="49">
        <v>0.5296892</v>
      </c>
      <c r="C28" s="49">
        <v>-0.1056309</v>
      </c>
      <c r="D28" s="49">
        <v>-0.5632986</v>
      </c>
      <c r="E28" s="49">
        <v>-0.3483455</v>
      </c>
      <c r="F28" s="49">
        <v>0.5345246</v>
      </c>
      <c r="G28" s="49">
        <v>-0.09677935</v>
      </c>
    </row>
    <row r="29" spans="1:7" ht="12.75">
      <c r="A29" t="s">
        <v>37</v>
      </c>
      <c r="B29" s="49">
        <v>-0.03226575</v>
      </c>
      <c r="C29" s="49">
        <v>-0.09811419</v>
      </c>
      <c r="D29" s="49">
        <v>-0.05681241</v>
      </c>
      <c r="E29" s="49">
        <v>0.0820216</v>
      </c>
      <c r="F29" s="49">
        <v>-0.0736246</v>
      </c>
      <c r="G29" s="49">
        <v>-0.03201974</v>
      </c>
    </row>
    <row r="30" spans="1:7" ht="12.75">
      <c r="A30" t="s">
        <v>38</v>
      </c>
      <c r="B30" s="49">
        <v>0.09096427</v>
      </c>
      <c r="C30" s="49">
        <v>0.06920093</v>
      </c>
      <c r="D30" s="49">
        <v>0.03142189</v>
      </c>
      <c r="E30" s="49">
        <v>0.04339126</v>
      </c>
      <c r="F30" s="49">
        <v>0.2660654</v>
      </c>
      <c r="G30" s="49">
        <v>0.08327854</v>
      </c>
    </row>
    <row r="31" spans="1:7" ht="12.75">
      <c r="A31" t="s">
        <v>39</v>
      </c>
      <c r="B31" s="49">
        <v>0.001879113</v>
      </c>
      <c r="C31" s="49">
        <v>-0.002504165</v>
      </c>
      <c r="D31" s="49">
        <v>-0.00341001</v>
      </c>
      <c r="E31" s="49">
        <v>0.03498894</v>
      </c>
      <c r="F31" s="49">
        <v>0.03324098</v>
      </c>
      <c r="G31" s="49">
        <v>0.01169971</v>
      </c>
    </row>
    <row r="32" spans="1:7" ht="12.75">
      <c r="A32" t="s">
        <v>40</v>
      </c>
      <c r="B32" s="49">
        <v>0.04111969</v>
      </c>
      <c r="C32" s="49">
        <v>-0.004686761</v>
      </c>
      <c r="D32" s="49">
        <v>-0.04781669</v>
      </c>
      <c r="E32" s="49">
        <v>-0.02047884</v>
      </c>
      <c r="F32" s="49">
        <v>0.05899197</v>
      </c>
      <c r="G32" s="49">
        <v>-0.003740942</v>
      </c>
    </row>
    <row r="33" spans="1:7" ht="12.75">
      <c r="A33" t="s">
        <v>41</v>
      </c>
      <c r="B33" s="49">
        <v>0.1101624</v>
      </c>
      <c r="C33" s="49">
        <v>0.07481335</v>
      </c>
      <c r="D33" s="49">
        <v>0.1075411</v>
      </c>
      <c r="E33" s="49">
        <v>0.1028099</v>
      </c>
      <c r="F33" s="49">
        <v>0.05885881</v>
      </c>
      <c r="G33" s="49">
        <v>0.09242161</v>
      </c>
    </row>
    <row r="34" spans="1:7" ht="12.75">
      <c r="A34" t="s">
        <v>42</v>
      </c>
      <c r="B34" s="49">
        <v>-0.008306813</v>
      </c>
      <c r="C34" s="49">
        <v>-0.0008899709</v>
      </c>
      <c r="D34" s="49">
        <v>0.008665143</v>
      </c>
      <c r="E34" s="49">
        <v>0.02015916</v>
      </c>
      <c r="F34" s="49">
        <v>-0.01886099</v>
      </c>
      <c r="G34" s="49">
        <v>0.00300021</v>
      </c>
    </row>
    <row r="35" spans="1:7" ht="12.75">
      <c r="A35" t="s">
        <v>43</v>
      </c>
      <c r="B35" s="49">
        <v>-0.007537163</v>
      </c>
      <c r="C35" s="49">
        <v>-0.002077278</v>
      </c>
      <c r="D35" s="49">
        <v>-0.003818717</v>
      </c>
      <c r="E35" s="49">
        <v>0.00120686</v>
      </c>
      <c r="F35" s="49">
        <v>-0.002750835</v>
      </c>
      <c r="G35" s="49">
        <v>-0.002586831</v>
      </c>
    </row>
    <row r="36" spans="1:6" ht="12.75">
      <c r="A36" t="s">
        <v>44</v>
      </c>
      <c r="B36" s="49">
        <v>20.16296</v>
      </c>
      <c r="C36" s="49">
        <v>20.16296</v>
      </c>
      <c r="D36" s="49">
        <v>20.17517</v>
      </c>
      <c r="E36" s="49">
        <v>20.17822</v>
      </c>
      <c r="F36" s="49">
        <v>20.19043</v>
      </c>
    </row>
    <row r="37" spans="1:6" ht="12.75">
      <c r="A37" t="s">
        <v>45</v>
      </c>
      <c r="B37" s="49">
        <v>-0.4023234</v>
      </c>
      <c r="C37" s="49">
        <v>-0.3677368</v>
      </c>
      <c r="D37" s="49">
        <v>-0.3504435</v>
      </c>
      <c r="E37" s="49">
        <v>-0.3438314</v>
      </c>
      <c r="F37" s="49">
        <v>-0.3433228</v>
      </c>
    </row>
    <row r="38" spans="1:7" ht="12.75">
      <c r="A38" t="s">
        <v>55</v>
      </c>
      <c r="B38" s="49">
        <v>0</v>
      </c>
      <c r="C38" s="49">
        <v>5.343439E-05</v>
      </c>
      <c r="D38" s="49">
        <v>-3.188094E-05</v>
      </c>
      <c r="E38" s="49">
        <v>6.788303E-05</v>
      </c>
      <c r="F38" s="49">
        <v>-0.0001726212</v>
      </c>
      <c r="G38" s="49">
        <v>0.00015535</v>
      </c>
    </row>
    <row r="39" spans="1:7" ht="12.75">
      <c r="A39" t="s">
        <v>56</v>
      </c>
      <c r="B39" s="49">
        <v>9.123157E-05</v>
      </c>
      <c r="C39" s="49">
        <v>-0.0001282161</v>
      </c>
      <c r="D39" s="49">
        <v>3.21025E-05</v>
      </c>
      <c r="E39" s="49">
        <v>6.435101E-05</v>
      </c>
      <c r="F39" s="49">
        <v>-4.402479E-05</v>
      </c>
      <c r="G39" s="49">
        <v>0.0008258679</v>
      </c>
    </row>
    <row r="40" spans="2:7" ht="12.75">
      <c r="B40" t="s">
        <v>46</v>
      </c>
      <c r="C40">
        <v>-0.003759</v>
      </c>
      <c r="D40" t="s">
        <v>47</v>
      </c>
      <c r="E40">
        <v>3.116669</v>
      </c>
      <c r="F40" t="s">
        <v>48</v>
      </c>
      <c r="G40">
        <v>55.101185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9.548798804279366E-06</v>
      </c>
      <c r="C50">
        <f>-0.017/(C7*C7+C22*C22)*(C21*C22+C6*C7)</f>
        <v>5.343439779800412E-05</v>
      </c>
      <c r="D50">
        <f>-0.017/(D7*D7+D22*D22)*(D21*D22+D6*D7)</f>
        <v>-3.1880938022928185E-05</v>
      </c>
      <c r="E50">
        <f>-0.017/(E7*E7+E22*E22)*(E21*E22+E6*E7)</f>
        <v>6.788303758594117E-05</v>
      </c>
      <c r="F50">
        <f>-0.017/(F7*F7+F22*F22)*(F21*F22+F6*F7)</f>
        <v>-0.00017262124139427615</v>
      </c>
      <c r="G50">
        <f>(B50*B$4+C50*C$4+D50*D$4+E50*E$4+F50*F$4)/SUM(B$4:F$4)</f>
        <v>-9.520492442695017E-08</v>
      </c>
    </row>
    <row r="51" spans="1:7" ht="12.75">
      <c r="A51" t="s">
        <v>59</v>
      </c>
      <c r="B51">
        <f>-0.017/(B7*B7+B22*B22)*(B21*B7-B6*B22)</f>
        <v>9.123157575041668E-05</v>
      </c>
      <c r="C51">
        <f>-0.017/(C7*C7+C22*C22)*(C21*C7-C6*C22)</f>
        <v>-0.00012821607963945297</v>
      </c>
      <c r="D51">
        <f>-0.017/(D7*D7+D22*D22)*(D21*D7-D6*D22)</f>
        <v>3.2102504747963104E-05</v>
      </c>
      <c r="E51">
        <f>-0.017/(E7*E7+E22*E22)*(E21*E7-E6*E22)</f>
        <v>6.435101146438742E-05</v>
      </c>
      <c r="F51">
        <f>-0.017/(F7*F7+F22*F22)*(F21*F7-F6*F22)</f>
        <v>-4.402479228090667E-05</v>
      </c>
      <c r="G51">
        <f>(B51*B$4+C51*C$4+D51*D$4+E51*E$4+F51*F$4)/SUM(B$4:F$4)</f>
        <v>-2.8640833678973734E-07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10000.004288692002</v>
      </c>
      <c r="C62">
        <f>C7+(2/0.017)*(C8*C50-C23*C51)</f>
        <v>9999.989332846122</v>
      </c>
      <c r="D62">
        <f>D7+(2/0.017)*(D8*D50-D23*D51)</f>
        <v>10000.005602486877</v>
      </c>
      <c r="E62">
        <f>E7+(2/0.017)*(E8*E50-E23*E51)</f>
        <v>9999.972370327188</v>
      </c>
      <c r="F62">
        <f>F7+(2/0.017)*(F8*F50-F23*F51)</f>
        <v>10000.151415339988</v>
      </c>
    </row>
    <row r="63" spans="1:6" ht="12.75">
      <c r="A63" t="s">
        <v>67</v>
      </c>
      <c r="B63">
        <f>B8+(3/0.017)*(B9*B50-B24*B51)</f>
        <v>4.228145866978359</v>
      </c>
      <c r="C63">
        <f>C8+(3/0.017)*(C9*C50-C24*C51)</f>
        <v>-0.2267754391176542</v>
      </c>
      <c r="D63">
        <f>D8+(3/0.017)*(D9*D50-D24*D51)</f>
        <v>-0.6774290279450687</v>
      </c>
      <c r="E63">
        <f>E8+(3/0.017)*(E9*E50-E24*E51)</f>
        <v>-2.700709151964142</v>
      </c>
      <c r="F63">
        <f>F8+(3/0.017)*(F9*F50-F24*F51)</f>
        <v>-5.871900322928739</v>
      </c>
    </row>
    <row r="64" spans="1:6" ht="12.75">
      <c r="A64" t="s">
        <v>68</v>
      </c>
      <c r="B64">
        <f>B9+(4/0.017)*(B10*B50-B25*B51)</f>
        <v>0.6214981599065014</v>
      </c>
      <c r="C64">
        <f>C9+(4/0.017)*(C10*C50-C25*C51)</f>
        <v>1.1481798674465746</v>
      </c>
      <c r="D64">
        <f>D9+(4/0.017)*(D10*D50-D25*D51)</f>
        <v>0.20316626409617541</v>
      </c>
      <c r="E64">
        <f>E9+(4/0.017)*(E10*E50-E25*E51)</f>
        <v>-0.007074194598918598</v>
      </c>
      <c r="F64">
        <f>F9+(4/0.017)*(F10*F50-F25*F51)</f>
        <v>-0.6238601410410781</v>
      </c>
    </row>
    <row r="65" spans="1:6" ht="12.75">
      <c r="A65" t="s">
        <v>69</v>
      </c>
      <c r="B65">
        <f>B10+(5/0.017)*(B11*B50-B26*B51)</f>
        <v>-1.034668892477659</v>
      </c>
      <c r="C65">
        <f>C10+(5/0.017)*(C11*C50-C26*C51)</f>
        <v>-0.41831222831144704</v>
      </c>
      <c r="D65">
        <f>D10+(5/0.017)*(D11*D50-D26*D51)</f>
        <v>0.6873294022686994</v>
      </c>
      <c r="E65">
        <f>E10+(5/0.017)*(E11*E50-E26*E51)</f>
        <v>1.2082336202753783</v>
      </c>
      <c r="F65">
        <f>F10+(5/0.017)*(F11*F50-F26*F51)</f>
        <v>-0.10310304450158625</v>
      </c>
    </row>
    <row r="66" spans="1:6" ht="12.75">
      <c r="A66" t="s">
        <v>70</v>
      </c>
      <c r="B66">
        <f>B11+(6/0.017)*(B12*B50-B27*B51)</f>
        <v>2.6980847000803467</v>
      </c>
      <c r="C66">
        <f>C11+(6/0.017)*(C12*C50-C27*C51)</f>
        <v>2.111860357818499</v>
      </c>
      <c r="D66">
        <f>D11+(6/0.017)*(D12*D50-D27*D51)</f>
        <v>2.0736059229966206</v>
      </c>
      <c r="E66">
        <f>E11+(6/0.017)*(E12*E50-E27*E51)</f>
        <v>1.4006269619858558</v>
      </c>
      <c r="F66">
        <f>F11+(6/0.017)*(F12*F50-F27*F51)</f>
        <v>12.646068508247227</v>
      </c>
    </row>
    <row r="67" spans="1:6" ht="12.75">
      <c r="A67" t="s">
        <v>71</v>
      </c>
      <c r="B67">
        <f>B12+(7/0.017)*(B13*B50-B28*B51)</f>
        <v>0.23304277956181066</v>
      </c>
      <c r="C67">
        <f>C12+(7/0.017)*(C13*C50-C28*C51)</f>
        <v>-0.06695986928500172</v>
      </c>
      <c r="D67">
        <f>D12+(7/0.017)*(D13*D50-D28*D51)</f>
        <v>0.023332146729786056</v>
      </c>
      <c r="E67">
        <f>E12+(7/0.017)*(E13*E50-E28*E51)</f>
        <v>-0.06190234063382147</v>
      </c>
      <c r="F67">
        <f>F12+(7/0.017)*(F13*F50-F28*F51)</f>
        <v>-0.06626348848203102</v>
      </c>
    </row>
    <row r="68" spans="1:6" ht="12.75">
      <c r="A68" t="s">
        <v>72</v>
      </c>
      <c r="B68">
        <f>B13+(8/0.017)*(B14*B50-B29*B51)</f>
        <v>0.08473761322795623</v>
      </c>
      <c r="C68">
        <f>C13+(8/0.017)*(C14*C50-C29*C51)</f>
        <v>0.1459794213215142</v>
      </c>
      <c r="D68">
        <f>D13+(8/0.017)*(D14*D50-D29*D51)</f>
        <v>0.0824129427861627</v>
      </c>
      <c r="E68">
        <f>E13+(8/0.017)*(E14*E50-E29*E51)</f>
        <v>-0.0015967877085330032</v>
      </c>
      <c r="F68">
        <f>F13+(8/0.017)*(F14*F50-F29*F51)</f>
        <v>-0.008027568183484513</v>
      </c>
    </row>
    <row r="69" spans="1:6" ht="12.75">
      <c r="A69" t="s">
        <v>73</v>
      </c>
      <c r="B69">
        <f>B14+(9/0.017)*(B15*B50-B30*B51)</f>
        <v>-0.17220343306438443</v>
      </c>
      <c r="C69">
        <f>C14+(9/0.017)*(C15*C50-C30*C51)</f>
        <v>-0.1177472939863139</v>
      </c>
      <c r="D69">
        <f>D14+(9/0.017)*(D15*D50-D30*D51)</f>
        <v>-0.057661999216977934</v>
      </c>
      <c r="E69">
        <f>E14+(9/0.017)*(E15*E50-E30*E51)</f>
        <v>-0.011560664186563981</v>
      </c>
      <c r="F69">
        <f>F14+(9/0.017)*(F15*F50-F30*F51)</f>
        <v>0.06355125677309943</v>
      </c>
    </row>
    <row r="70" spans="1:6" ht="12.75">
      <c r="A70" t="s">
        <v>74</v>
      </c>
      <c r="B70">
        <f>B15+(10/0.017)*(B16*B50-B31*B51)</f>
        <v>-0.4558621949379568</v>
      </c>
      <c r="C70">
        <f>C15+(10/0.017)*(C16*C50-C31*C51)</f>
        <v>-0.17774709452954052</v>
      </c>
      <c r="D70">
        <f>D15+(10/0.017)*(D16*D50-D31*D51)</f>
        <v>-0.18622484245717025</v>
      </c>
      <c r="E70">
        <f>E15+(10/0.017)*(E16*E50-E31*E51)</f>
        <v>-0.25031592512831186</v>
      </c>
      <c r="F70">
        <f>F15+(10/0.017)*(F16*F50-F31*F51)</f>
        <v>-0.48397329603434586</v>
      </c>
    </row>
    <row r="71" spans="1:6" ht="12.75">
      <c r="A71" t="s">
        <v>75</v>
      </c>
      <c r="B71">
        <f>B16+(11/0.017)*(B17*B50-B32*B51)</f>
        <v>0.024034211720685185</v>
      </c>
      <c r="C71">
        <f>C16+(11/0.017)*(C17*C50-C32*C51)</f>
        <v>0.010716578767450134</v>
      </c>
      <c r="D71">
        <f>D16+(11/0.017)*(D17*D50-D32*D51)</f>
        <v>0.038937569601087005</v>
      </c>
      <c r="E71">
        <f>E16+(11/0.017)*(E17*E50-E32*E51)</f>
        <v>0.018948918460106372</v>
      </c>
      <c r="F71">
        <f>F16+(11/0.017)*(F17*F50-F32*F51)</f>
        <v>-0.016755472823748684</v>
      </c>
    </row>
    <row r="72" spans="1:6" ht="12.75">
      <c r="A72" t="s">
        <v>76</v>
      </c>
      <c r="B72">
        <f>B17+(12/0.017)*(B18*B50-B33*B51)</f>
        <v>-0.04209082136019908</v>
      </c>
      <c r="C72">
        <f>C17+(12/0.017)*(C18*C50-C33*C51)</f>
        <v>-0.025277131566098992</v>
      </c>
      <c r="D72">
        <f>D17+(12/0.017)*(D18*D50-D33*D51)</f>
        <v>-0.03545089401494999</v>
      </c>
      <c r="E72">
        <f>E17+(12/0.017)*(E18*E50-E33*E51)</f>
        <v>-0.02666536431153618</v>
      </c>
      <c r="F72">
        <f>F17+(12/0.017)*(F18*F50-F33*F51)</f>
        <v>-0.02448377275058997</v>
      </c>
    </row>
    <row r="73" spans="1:6" ht="12.75">
      <c r="A73" t="s">
        <v>77</v>
      </c>
      <c r="B73">
        <f>B18+(13/0.017)*(B19*B50-B34*B51)</f>
        <v>0.0035732433745206717</v>
      </c>
      <c r="C73">
        <f>C18+(13/0.017)*(C19*C50-C34*C51)</f>
        <v>0.01035008233282956</v>
      </c>
      <c r="D73">
        <f>D18+(13/0.017)*(D19*D50-D34*D51)</f>
        <v>0.01867119065088648</v>
      </c>
      <c r="E73">
        <f>E18+(13/0.017)*(E19*E50-E34*E51)</f>
        <v>0.022671129790382334</v>
      </c>
      <c r="F73">
        <f>F18+(13/0.017)*(F19*F50-F34*F51)</f>
        <v>-0.011930285806547751</v>
      </c>
    </row>
    <row r="74" spans="1:6" ht="12.75">
      <c r="A74" t="s">
        <v>78</v>
      </c>
      <c r="B74">
        <f>B19+(14/0.017)*(B20*B50-B35*B51)</f>
        <v>-0.22112950727312242</v>
      </c>
      <c r="C74">
        <f>C19+(14/0.017)*(C20*C50-C35*C51)</f>
        <v>-0.20962651512833527</v>
      </c>
      <c r="D74">
        <f>D19+(14/0.017)*(D20*D50-D35*D51)</f>
        <v>-0.20902424536990316</v>
      </c>
      <c r="E74">
        <f>E19+(14/0.017)*(E20*E50-E35*E51)</f>
        <v>-0.19755815473826885</v>
      </c>
      <c r="F74">
        <f>F19+(14/0.017)*(F20*F50-F35*F51)</f>
        <v>-0.13854409525780575</v>
      </c>
    </row>
    <row r="75" spans="1:6" ht="12.75">
      <c r="A75" t="s">
        <v>79</v>
      </c>
      <c r="B75" s="49">
        <f>B20</f>
        <v>0.001209537</v>
      </c>
      <c r="C75" s="49">
        <f>C20</f>
        <v>8.690095E-05</v>
      </c>
      <c r="D75" s="49">
        <f>D20</f>
        <v>-0.005084685</v>
      </c>
      <c r="E75" s="49">
        <f>E20</f>
        <v>-0.008782915</v>
      </c>
      <c r="F75" s="49">
        <f>F20</f>
        <v>-0.00151196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157.54649780972684</v>
      </c>
      <c r="C82">
        <f>C22+(2/0.017)*(C8*C51+C23*C50)</f>
        <v>72.34314935765966</v>
      </c>
      <c r="D82">
        <f>D22+(2/0.017)*(D8*D51+D23*D50)</f>
        <v>-22.194879229334283</v>
      </c>
      <c r="E82">
        <f>E22+(2/0.017)*(E8*E51+E23*E50)</f>
        <v>-79.1648197344292</v>
      </c>
      <c r="F82">
        <f>F22+(2/0.017)*(F8*F51+F23*F50)</f>
        <v>-119.29307282054282</v>
      </c>
    </row>
    <row r="83" spans="1:6" ht="12.75">
      <c r="A83" t="s">
        <v>82</v>
      </c>
      <c r="B83">
        <f>B23+(3/0.017)*(B9*B51+B24*B50)</f>
        <v>0.060001901660673956</v>
      </c>
      <c r="C83">
        <f>C23+(3/0.017)*(C9*C51+C24*C50)</f>
        <v>-0.6883180986497757</v>
      </c>
      <c r="D83">
        <f>D23+(3/0.017)*(D9*D51+D24*D50)</f>
        <v>-0.755109912043823</v>
      </c>
      <c r="E83">
        <f>E23+(3/0.017)*(E9*E51+E24*E50)</f>
        <v>0.7223959261044532</v>
      </c>
      <c r="F83">
        <f>F23+(3/0.017)*(F9*F51+F24*F50)</f>
        <v>5.976412270075122</v>
      </c>
    </row>
    <row r="84" spans="1:6" ht="12.75">
      <c r="A84" t="s">
        <v>83</v>
      </c>
      <c r="B84">
        <f>B24+(4/0.017)*(B10*B51+B25*B50)</f>
        <v>2.1490424799438546</v>
      </c>
      <c r="C84">
        <f>C24+(4/0.017)*(C10*C51+C25*C50)</f>
        <v>-2.8476428210966276</v>
      </c>
      <c r="D84">
        <f>D24+(4/0.017)*(D10*D51+D25*D50)</f>
        <v>-4.92193886769053</v>
      </c>
      <c r="E84">
        <f>E24+(4/0.017)*(E10*E51+E25*E50)</f>
        <v>-3.2539588918149525</v>
      </c>
      <c r="F84">
        <f>F24+(4/0.017)*(F10*F51+F25*F50)</f>
        <v>2.8198449512997965</v>
      </c>
    </row>
    <row r="85" spans="1:6" ht="12.75">
      <c r="A85" t="s">
        <v>84</v>
      </c>
      <c r="B85">
        <f>B25+(5/0.017)*(B11*B51+B26*B50)</f>
        <v>-0.5600396535958835</v>
      </c>
      <c r="C85">
        <f>C25+(5/0.017)*(C11*C51+C26*C50)</f>
        <v>-0.4390669573505154</v>
      </c>
      <c r="D85">
        <f>D25+(5/0.017)*(D11*D51+D26*D50)</f>
        <v>-1.017771312823784</v>
      </c>
      <c r="E85">
        <f>E25+(5/0.017)*(E11*E51+E26*E50)</f>
        <v>-0.3340921658619192</v>
      </c>
      <c r="F85">
        <f>F25+(5/0.017)*(F11*F51+F26*F50)</f>
        <v>-1.673290511786741</v>
      </c>
    </row>
    <row r="86" spans="1:6" ht="12.75">
      <c r="A86" t="s">
        <v>85</v>
      </c>
      <c r="B86">
        <f>B26+(6/0.017)*(B12*B51+B27*B50)</f>
        <v>1.0695988926613216</v>
      </c>
      <c r="C86">
        <f>C26+(6/0.017)*(C12*C51+C27*C50)</f>
        <v>0.10936937926543706</v>
      </c>
      <c r="D86">
        <f>D26+(6/0.017)*(D12*D51+D27*D50)</f>
        <v>-0.3785997750981232</v>
      </c>
      <c r="E86">
        <f>E26+(6/0.017)*(E12*E51+E27*E50)</f>
        <v>-0.4146436152079248</v>
      </c>
      <c r="F86">
        <f>F26+(6/0.017)*(F12*F51+F27*F50)</f>
        <v>0.8225077837678948</v>
      </c>
    </row>
    <row r="87" spans="1:6" ht="12.75">
      <c r="A87" t="s">
        <v>86</v>
      </c>
      <c r="B87">
        <f>B27+(7/0.017)*(B13*B51+B28*B50)</f>
        <v>0.05004511106240113</v>
      </c>
      <c r="C87">
        <f>C27+(7/0.017)*(C13*C51+C28*C50)</f>
        <v>0.12423819352887874</v>
      </c>
      <c r="D87">
        <f>D27+(7/0.017)*(D13*D51+D28*D50)</f>
        <v>0.17530656577476458</v>
      </c>
      <c r="E87">
        <f>E27+(7/0.017)*(E13*E51+E28*E50)</f>
        <v>0.25706904422559124</v>
      </c>
      <c r="F87">
        <f>F27+(7/0.017)*(F13*F51+F28*F50)</f>
        <v>0.2322404107539252</v>
      </c>
    </row>
    <row r="88" spans="1:6" ht="12.75">
      <c r="A88" t="s">
        <v>87</v>
      </c>
      <c r="B88">
        <f>B28+(8/0.017)*(B14*B51+B29*B50)</f>
        <v>0.5224386591313378</v>
      </c>
      <c r="C88">
        <f>C28+(8/0.017)*(C14*C51+C29*C50)</f>
        <v>-0.10101382714106215</v>
      </c>
      <c r="D88">
        <f>D28+(8/0.017)*(D14*D51+D29*D50)</f>
        <v>-0.5633566124865628</v>
      </c>
      <c r="E88">
        <f>E28+(8/0.017)*(E14*E51+E29*E50)</f>
        <v>-0.34575883646032857</v>
      </c>
      <c r="F88">
        <f>F28+(8/0.017)*(F14*F51+F29*F50)</f>
        <v>0.5402393718567183</v>
      </c>
    </row>
    <row r="89" spans="1:6" ht="12.75">
      <c r="A89" t="s">
        <v>88</v>
      </c>
      <c r="B89">
        <f>B29+(9/0.017)*(B15*B51+B30*B50)</f>
        <v>-0.05382598994064101</v>
      </c>
      <c r="C89">
        <f>C29+(9/0.017)*(C15*C51+C30*C50)</f>
        <v>-0.08407797473331863</v>
      </c>
      <c r="D89">
        <f>D29+(9/0.017)*(D15*D51+D30*D50)</f>
        <v>-0.06049694266654191</v>
      </c>
      <c r="E89">
        <f>E29+(9/0.017)*(E15*E51+E30*E50)</f>
        <v>0.07507228255336398</v>
      </c>
      <c r="F89">
        <f>F29+(9/0.017)*(F15*F51+F30*F50)</f>
        <v>-0.08658802141417228</v>
      </c>
    </row>
    <row r="90" spans="1:6" ht="12.75">
      <c r="A90" t="s">
        <v>89</v>
      </c>
      <c r="B90">
        <f>B30+(10/0.017)*(B16*B51+B31*B50)</f>
        <v>0.0924065176908639</v>
      </c>
      <c r="C90">
        <f>C30+(10/0.017)*(C16*C51+C31*C50)</f>
        <v>0.06819919530270036</v>
      </c>
      <c r="D90">
        <f>D30+(10/0.017)*(D16*D51+D31*D50)</f>
        <v>0.03218963357388093</v>
      </c>
      <c r="E90">
        <f>E30+(10/0.017)*(E16*E51+E31*E50)</f>
        <v>0.04551268700183996</v>
      </c>
      <c r="F90">
        <f>F30+(10/0.017)*(F16*F51+F31*F50)</f>
        <v>0.2632540271116544</v>
      </c>
    </row>
    <row r="91" spans="1:6" ht="12.75">
      <c r="A91" t="s">
        <v>90</v>
      </c>
      <c r="B91">
        <f>B31+(11/0.017)*(B17*B51+B32*B50)</f>
        <v>6.542097523016535E-05</v>
      </c>
      <c r="C91">
        <f>C31+(11/0.017)*(C17*C51+C32*C50)</f>
        <v>5.204848333680099E-05</v>
      </c>
      <c r="D91">
        <f>D31+(11/0.017)*(D17*D51+D32*D50)</f>
        <v>-0.003102937004552824</v>
      </c>
      <c r="E91">
        <f>E31+(11/0.017)*(E17*E51+E32*E50)</f>
        <v>0.033105943228930075</v>
      </c>
      <c r="F91">
        <f>F31+(11/0.017)*(F17*F51+F32*F50)</f>
        <v>0.02750411376451077</v>
      </c>
    </row>
    <row r="92" spans="1:6" ht="12.75">
      <c r="A92" t="s">
        <v>91</v>
      </c>
      <c r="B92">
        <f>B32+(12/0.017)*(B18*B51+B33*B50)</f>
        <v>0.04215926732638593</v>
      </c>
      <c r="C92">
        <f>C32+(12/0.017)*(C18*C51+C33*C50)</f>
        <v>-0.003584001120621541</v>
      </c>
      <c r="D92">
        <f>D32+(12/0.017)*(D18*D51+D33*D50)</f>
        <v>-0.04992450089520925</v>
      </c>
      <c r="E92">
        <f>E32+(12/0.017)*(E18*E51+E33*E50)</f>
        <v>-0.014013038979436588</v>
      </c>
      <c r="F92">
        <f>F32+(12/0.017)*(F18*F51+F33*F50)</f>
        <v>0.05273983391755837</v>
      </c>
    </row>
    <row r="93" spans="1:6" ht="12.75">
      <c r="A93" t="s">
        <v>92</v>
      </c>
      <c r="B93">
        <f>B33+(13/0.017)*(B19*B51+B34*B50)</f>
        <v>0.09463440167974187</v>
      </c>
      <c r="C93">
        <f>C33+(13/0.017)*(C19*C51+C34*C50)</f>
        <v>0.0953092283015069</v>
      </c>
      <c r="D93">
        <f>D33+(13/0.017)*(D19*D51+D34*D50)</f>
        <v>0.10219276136092999</v>
      </c>
      <c r="E93">
        <f>E33+(13/0.017)*(E19*E51+E34*E50)</f>
        <v>0.09416192516737529</v>
      </c>
      <c r="F93">
        <f>F33+(13/0.017)*(F19*F51+F34*F50)</f>
        <v>0.06601665159085485</v>
      </c>
    </row>
    <row r="94" spans="1:6" ht="12.75">
      <c r="A94" t="s">
        <v>93</v>
      </c>
      <c r="B94">
        <f>B34+(14/0.017)*(B20*B51+B35*B50)</f>
        <v>-0.008275208318379457</v>
      </c>
      <c r="C94">
        <f>C34+(14/0.017)*(C20*C51+C35*C50)</f>
        <v>-0.0009905569455064594</v>
      </c>
      <c r="D94">
        <f>D34+(14/0.017)*(D20*D51+D35*D50)</f>
        <v>0.008630977363476228</v>
      </c>
      <c r="E94">
        <f>E34+(14/0.017)*(E20*E51+E35*E50)</f>
        <v>0.019761177766140777</v>
      </c>
      <c r="F94">
        <f>F34+(14/0.017)*(F20*F51+F35*F50)</f>
        <v>-0.018415117771464113</v>
      </c>
    </row>
    <row r="95" spans="1:6" ht="12.75">
      <c r="A95" t="s">
        <v>94</v>
      </c>
      <c r="B95" s="49">
        <f>B35</f>
        <v>-0.007537163</v>
      </c>
      <c r="C95" s="49">
        <f>C35</f>
        <v>-0.002077278</v>
      </c>
      <c r="D95" s="49">
        <f>D35</f>
        <v>-0.003818717</v>
      </c>
      <c r="E95" s="49">
        <f>E35</f>
        <v>0.00120686</v>
      </c>
      <c r="F95" s="49">
        <f>F35</f>
        <v>-0.002750835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4.2281440536576005</v>
      </c>
      <c r="C103">
        <f>C63*10000/C62</f>
        <v>-0.22677568102276272</v>
      </c>
      <c r="D103">
        <f>D63*10000/D62</f>
        <v>-0.6774286484165574</v>
      </c>
      <c r="E103">
        <f>E63*10000/E62</f>
        <v>-2.700716613955782</v>
      </c>
      <c r="F103">
        <f>F63*10000/F62</f>
        <v>-5.871811414696569</v>
      </c>
      <c r="G103">
        <f>AVERAGE(C103:E103)</f>
        <v>-1.201640314465034</v>
      </c>
      <c r="H103">
        <f>STDEV(C103:E103)</f>
        <v>1.3176472737521085</v>
      </c>
      <c r="I103">
        <f>(B103*B4+C103*C4+D103*D4+E103*E4+F103*F4)/SUM(B4:F4)</f>
        <v>-1.037285690463111</v>
      </c>
      <c r="K103">
        <f>(LN(H103)+LN(H123))/2-LN(K114*K115^3)</f>
        <v>-3.831131652300107</v>
      </c>
    </row>
    <row r="104" spans="1:11" ht="12.75">
      <c r="A104" t="s">
        <v>68</v>
      </c>
      <c r="B104">
        <f>B64*10000/B62</f>
        <v>0.621497893365197</v>
      </c>
      <c r="C104">
        <f>C64*10000/C62</f>
        <v>1.1481810922290137</v>
      </c>
      <c r="D104">
        <f>D64*10000/D62</f>
        <v>0.20316615027260632</v>
      </c>
      <c r="E104">
        <f>E64*10000/E62</f>
        <v>-0.00707421414474082</v>
      </c>
      <c r="F104">
        <f>F64*10000/F62</f>
        <v>-0.6238506949845698</v>
      </c>
      <c r="G104">
        <f>AVERAGE(C104:E104)</f>
        <v>0.448091009452293</v>
      </c>
      <c r="H104">
        <f>STDEV(C104:E104)</f>
        <v>0.6153412433027071</v>
      </c>
      <c r="I104">
        <f>(B104*B4+C104*C4+D104*D4+E104*E4+F104*F4)/SUM(B4:F4)</f>
        <v>0.3303543593964042</v>
      </c>
      <c r="K104">
        <f>(LN(H104)+LN(H124))/2-LN(K114*K115^4)</f>
        <v>-3.482719929134894</v>
      </c>
    </row>
    <row r="105" spans="1:11" ht="12.75">
      <c r="A105" t="s">
        <v>69</v>
      </c>
      <c r="B105">
        <f>B65*10000/B62</f>
        <v>-1.034668448740229</v>
      </c>
      <c r="C105">
        <f>C65*10000/C62</f>
        <v>-0.4183126745320139</v>
      </c>
      <c r="D105">
        <f>D65*10000/D62</f>
        <v>0.6873290171935195</v>
      </c>
      <c r="E105">
        <f>E65*10000/E62</f>
        <v>1.2082369585945627</v>
      </c>
      <c r="F105">
        <f>F65*10000/F62</f>
        <v>-0.10310148338697023</v>
      </c>
      <c r="G105">
        <f>AVERAGE(C105:E105)</f>
        <v>0.49241776708535606</v>
      </c>
      <c r="H105">
        <f>STDEV(C105:E105)</f>
        <v>0.8306074426707816</v>
      </c>
      <c r="I105">
        <f>(B105*B4+C105*C4+D105*D4+E105*E4+F105*F4)/SUM(B4:F4)</f>
        <v>0.1917921917047565</v>
      </c>
      <c r="K105">
        <f>(LN(H105)+LN(H125))/2-LN(K114*K115^5)</f>
        <v>-3.2883175555976107</v>
      </c>
    </row>
    <row r="106" spans="1:11" ht="12.75">
      <c r="A106" t="s">
        <v>70</v>
      </c>
      <c r="B106">
        <f>B66*10000/B62</f>
        <v>2.6980835429554157</v>
      </c>
      <c r="C106">
        <f>C66*10000/C62</f>
        <v>2.1118626105748426</v>
      </c>
      <c r="D106">
        <f>D66*10000/D62</f>
        <v>2.073604761262274</v>
      </c>
      <c r="E106">
        <f>E66*10000/E62</f>
        <v>1.4006308318830172</v>
      </c>
      <c r="F106">
        <f>F66*10000/F62</f>
        <v>12.645877030270228</v>
      </c>
      <c r="G106">
        <f>AVERAGE(C106:E106)</f>
        <v>1.862032734573378</v>
      </c>
      <c r="H106">
        <f>STDEV(C106:E106)</f>
        <v>0.400043375914687</v>
      </c>
      <c r="I106">
        <f>(B106*B4+C106*C4+D106*D4+E106*E4+F106*F4)/SUM(B4:F4)</f>
        <v>3.4202552193642886</v>
      </c>
      <c r="K106">
        <f>(LN(H106)+LN(H126))/2-LN(K114*K115^6)</f>
        <v>-3.1770240063163664</v>
      </c>
    </row>
    <row r="107" spans="1:11" ht="12.75">
      <c r="A107" t="s">
        <v>71</v>
      </c>
      <c r="B107">
        <f>B67*10000/B62</f>
        <v>0.23304267961698305</v>
      </c>
      <c r="C107">
        <f>C67*10000/C62</f>
        <v>-0.06695994071220084</v>
      </c>
      <c r="D107">
        <f>D67*10000/D62</f>
        <v>0.02333213365798879</v>
      </c>
      <c r="E107">
        <f>E67*10000/E62</f>
        <v>-0.061902511668435835</v>
      </c>
      <c r="F107">
        <f>F67*10000/F62</f>
        <v>-0.06626248516635903</v>
      </c>
      <c r="G107">
        <f>AVERAGE(C107:E107)</f>
        <v>-0.03517677290754929</v>
      </c>
      <c r="H107">
        <f>STDEV(C107:E107)</f>
        <v>0.05073325839874992</v>
      </c>
      <c r="I107">
        <f>(B107*B4+C107*C4+D107*D4+E107*E4+F107*F4)/SUM(B4:F4)</f>
        <v>-0.00045596685574279106</v>
      </c>
      <c r="K107">
        <f>(LN(H107)+LN(H127))/2-LN(K114*K115^7)</f>
        <v>-4.355385829371301</v>
      </c>
    </row>
    <row r="108" spans="1:9" ht="12.75">
      <c r="A108" t="s">
        <v>72</v>
      </c>
      <c r="B108">
        <f>B68*10000/B62</f>
        <v>0.0847375768866194</v>
      </c>
      <c r="C108">
        <f>C68*10000/C62</f>
        <v>0.14597957704017533</v>
      </c>
      <c r="D108">
        <f>D68*10000/D62</f>
        <v>0.08241289661444551</v>
      </c>
      <c r="E108">
        <f>E68*10000/E62</f>
        <v>-0.0015967921204173869</v>
      </c>
      <c r="F108">
        <f>F68*10000/F62</f>
        <v>-0.008027446635628356</v>
      </c>
      <c r="G108">
        <f>AVERAGE(C108:E108)</f>
        <v>0.07559856051140115</v>
      </c>
      <c r="H108">
        <f>STDEV(C108:E108)</f>
        <v>0.07402379729553075</v>
      </c>
      <c r="I108">
        <f>(B108*B4+C108*C4+D108*D4+E108*E4+F108*F4)/SUM(B4:F4)</f>
        <v>0.0657731349532269</v>
      </c>
    </row>
    <row r="109" spans="1:9" ht="12.75">
      <c r="A109" t="s">
        <v>73</v>
      </c>
      <c r="B109">
        <f>B69*10000/B62</f>
        <v>-0.1722033592116675</v>
      </c>
      <c r="C109">
        <f>C69*10000/C62</f>
        <v>-0.11774741958929824</v>
      </c>
      <c r="D109">
        <f>D69*10000/D62</f>
        <v>-0.057661966911936646</v>
      </c>
      <c r="E109">
        <f>E69*10000/E62</f>
        <v>-0.011560696128389131</v>
      </c>
      <c r="F109">
        <f>F69*10000/F62</f>
        <v>0.06355029452415427</v>
      </c>
      <c r="G109">
        <f>AVERAGE(C109:E109)</f>
        <v>-0.06232336087654134</v>
      </c>
      <c r="H109">
        <f>STDEV(C109:E109)</f>
        <v>0.05324661026873762</v>
      </c>
      <c r="I109">
        <f>(B109*B4+C109*C4+D109*D4+E109*E4+F109*F4)/SUM(B4:F4)</f>
        <v>-0.06146906044869097</v>
      </c>
    </row>
    <row r="110" spans="1:11" ht="12.75">
      <c r="A110" t="s">
        <v>74</v>
      </c>
      <c r="B110">
        <f>B70*10000/B62</f>
        <v>-0.4558619994327857</v>
      </c>
      <c r="C110">
        <f>C70*10000/C62</f>
        <v>-0.17774728413530366</v>
      </c>
      <c r="D110">
        <f>D70*10000/D62</f>
        <v>-0.1862247381250051</v>
      </c>
      <c r="E110">
        <f>E70*10000/E62</f>
        <v>-0.25031661674493383</v>
      </c>
      <c r="F110">
        <f>F70*10000/F62</f>
        <v>-0.4839659680471864</v>
      </c>
      <c r="G110">
        <f>AVERAGE(C110:E110)</f>
        <v>-0.20476287966841422</v>
      </c>
      <c r="H110">
        <f>STDEV(C110:E110)</f>
        <v>0.03967775230232146</v>
      </c>
      <c r="I110">
        <f>(B110*B4+C110*C4+D110*D4+E110*E4+F110*F4)/SUM(B4:F4)</f>
        <v>-0.2783629135306533</v>
      </c>
      <c r="K110">
        <f>EXP(AVERAGE(K103:K107))</f>
        <v>0.0265980920145334</v>
      </c>
    </row>
    <row r="111" spans="1:9" ht="12.75">
      <c r="A111" t="s">
        <v>75</v>
      </c>
      <c r="B111">
        <f>B71*10000/B62</f>
        <v>0.024034201413156448</v>
      </c>
      <c r="C111">
        <f>C71*10000/C62</f>
        <v>0.010716590199001804</v>
      </c>
      <c r="D111">
        <f>D71*10000/D62</f>
        <v>0.03893754778637695</v>
      </c>
      <c r="E111">
        <f>E71*10000/E62</f>
        <v>0.01894897081549275</v>
      </c>
      <c r="F111">
        <f>F71*10000/F62</f>
        <v>-0.01675521912402866</v>
      </c>
      <c r="G111">
        <f>AVERAGE(C111:E111)</f>
        <v>0.022867702933623835</v>
      </c>
      <c r="H111">
        <f>STDEV(C111:E111)</f>
        <v>0.014512854917188442</v>
      </c>
      <c r="I111">
        <f>(B111*B4+C111*C4+D111*D4+E111*E4+F111*F4)/SUM(B4:F4)</f>
        <v>0.01775511509880712</v>
      </c>
    </row>
    <row r="112" spans="1:9" ht="12.75">
      <c r="A112" t="s">
        <v>76</v>
      </c>
      <c r="B112">
        <f>B72*10000/B62</f>
        <v>-0.042090803308749924</v>
      </c>
      <c r="C112">
        <f>C72*10000/C62</f>
        <v>-0.025277158529632957</v>
      </c>
      <c r="D112">
        <f>D72*10000/D62</f>
        <v>-0.035450874153644264</v>
      </c>
      <c r="E112">
        <f>E72*10000/E62</f>
        <v>-0.026665437987268874</v>
      </c>
      <c r="F112">
        <f>F72*10000/F62</f>
        <v>-0.02448340203432566</v>
      </c>
      <c r="G112">
        <f>AVERAGE(C112:E112)</f>
        <v>-0.02913115689018203</v>
      </c>
      <c r="H112">
        <f>STDEV(C112:E112)</f>
        <v>0.0055168786175427585</v>
      </c>
      <c r="I112">
        <f>(B112*B4+C112*C4+D112*D4+E112*E4+F112*F4)/SUM(B4:F4)</f>
        <v>-0.03038925254694311</v>
      </c>
    </row>
    <row r="113" spans="1:9" ht="12.75">
      <c r="A113" t="s">
        <v>77</v>
      </c>
      <c r="B113">
        <f>B73*10000/B62</f>
        <v>0.0035732418420673013</v>
      </c>
      <c r="C113">
        <f>C73*10000/C62</f>
        <v>0.010350093373433428</v>
      </c>
      <c r="D113">
        <f>D73*10000/D62</f>
        <v>0.018671180190382282</v>
      </c>
      <c r="E113">
        <f>E73*10000/E62</f>
        <v>0.022671192430145246</v>
      </c>
      <c r="F113">
        <f>F73*10000/F62</f>
        <v>-0.011930105166454765</v>
      </c>
      <c r="G113">
        <f>AVERAGE(C113:E113)</f>
        <v>0.017230821997986985</v>
      </c>
      <c r="H113">
        <f>STDEV(C113:E113)</f>
        <v>0.006285566345455783</v>
      </c>
      <c r="I113">
        <f>(B113*B4+C113*C4+D113*D4+E113*E4+F113*F4)/SUM(B4:F4)</f>
        <v>0.011365763314179126</v>
      </c>
    </row>
    <row r="114" spans="1:11" ht="12.75">
      <c r="A114" t="s">
        <v>78</v>
      </c>
      <c r="B114">
        <f>B74*10000/B62</f>
        <v>-0.22112941243752815</v>
      </c>
      <c r="C114">
        <f>C74*10000/C62</f>
        <v>-0.20962673874040316</v>
      </c>
      <c r="D114">
        <f>D74*10000/D62</f>
        <v>-0.20902412826440958</v>
      </c>
      <c r="E114">
        <f>E74*10000/E62</f>
        <v>-0.1975587005864947</v>
      </c>
      <c r="F114">
        <f>F74*10000/F62</f>
        <v>-0.13854199751944005</v>
      </c>
      <c r="G114">
        <f>AVERAGE(C114:E114)</f>
        <v>-0.20540318919710246</v>
      </c>
      <c r="H114">
        <f>STDEV(C114:E114)</f>
        <v>0.006800204851173185</v>
      </c>
      <c r="I114">
        <f>(B114*B4+C114*C4+D114*D4+E114*E4+F114*F4)/SUM(B4:F4)</f>
        <v>-0.19877115328311365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0.0012095364812670566</v>
      </c>
      <c r="C115">
        <f>C75*10000/C62</f>
        <v>8.690104269867946E-05</v>
      </c>
      <c r="D115">
        <f>D75*10000/D62</f>
        <v>-0.005084682151313497</v>
      </c>
      <c r="E115">
        <f>E75*10000/E62</f>
        <v>-0.008782939266973827</v>
      </c>
      <c r="F115">
        <f>F75*10000/F62</f>
        <v>-0.0015119371069528909</v>
      </c>
      <c r="G115">
        <f>AVERAGE(C115:E115)</f>
        <v>-0.004593573458529549</v>
      </c>
      <c r="H115">
        <f>STDEV(C115:E115)</f>
        <v>0.004455267398357677</v>
      </c>
      <c r="I115">
        <f>(B115*B4+C115*C4+D115*D4+E115*E4+F115*F4)/SUM(B4:F4)</f>
        <v>-0.003342180670296401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157.5464302429153</v>
      </c>
      <c r="C122">
        <f>C82*10000/C62</f>
        <v>72.3432265272926</v>
      </c>
      <c r="D122">
        <f>D82*10000/D62</f>
        <v>-22.194866794689286</v>
      </c>
      <c r="E122">
        <f>E82*10000/E62</f>
        <v>-79.1650384648403</v>
      </c>
      <c r="F122">
        <f>F82*10000/F62</f>
        <v>-119.29126656777433</v>
      </c>
      <c r="G122">
        <f>AVERAGE(C122:E122)</f>
        <v>-9.672226244078994</v>
      </c>
      <c r="H122">
        <f>STDEV(C122:E122)</f>
        <v>76.52647244582381</v>
      </c>
      <c r="I122">
        <f>(B122*B4+C122*C4+D122*D4+E122*E4+F122*F4)/SUM(B4:F4)</f>
        <v>-0.05184436089706543</v>
      </c>
    </row>
    <row r="123" spans="1:9" ht="12.75">
      <c r="A123" t="s">
        <v>82</v>
      </c>
      <c r="B123">
        <f>B83*10000/B62</f>
        <v>0.06000187592771742</v>
      </c>
      <c r="C123">
        <f>C83*10000/C62</f>
        <v>-0.6883188328900665</v>
      </c>
      <c r="D123">
        <f>D83*10000/D62</f>
        <v>-0.7551094889947227</v>
      </c>
      <c r="E123">
        <f>E83*10000/E62</f>
        <v>0.7223979220662758</v>
      </c>
      <c r="F123">
        <f>F83*10000/F62</f>
        <v>5.976321779395712</v>
      </c>
      <c r="G123">
        <f>AVERAGE(C123:E123)</f>
        <v>-0.24034346660617112</v>
      </c>
      <c r="H123">
        <f>STDEV(C123:E123)</f>
        <v>0.8344270393706908</v>
      </c>
      <c r="I123">
        <f>(B123*B4+C123*C4+D123*D4+E123*E4+F123*F4)/SUM(B4:F4)</f>
        <v>0.6317397699734681</v>
      </c>
    </row>
    <row r="124" spans="1:9" ht="12.75">
      <c r="A124" t="s">
        <v>83</v>
      </c>
      <c r="B124">
        <f>B84*10000/B62</f>
        <v>2.14904155828612</v>
      </c>
      <c r="C124">
        <f>C84*10000/C62</f>
        <v>-2.847645858724284</v>
      </c>
      <c r="D124">
        <f>D84*10000/D62</f>
        <v>-4.921936110182283</v>
      </c>
      <c r="E124">
        <f>E84*10000/E62</f>
        <v>-3.2539678824217457</v>
      </c>
      <c r="F124">
        <f>F84*10000/F62</f>
        <v>2.81980225516808</v>
      </c>
      <c r="G124">
        <f>AVERAGE(C124:E124)</f>
        <v>-3.674516617109438</v>
      </c>
      <c r="H124">
        <f>STDEV(C124:E124)</f>
        <v>1.099234251881276</v>
      </c>
      <c r="I124">
        <f>(B124*B4+C124*C4+D124*D4+E124*E4+F124*F4)/SUM(B4:F4)</f>
        <v>-1.9650257658385488</v>
      </c>
    </row>
    <row r="125" spans="1:9" ht="12.75">
      <c r="A125" t="s">
        <v>84</v>
      </c>
      <c r="B125">
        <f>B85*10000/B62</f>
        <v>-0.5600394134122282</v>
      </c>
      <c r="C125">
        <f>C85*10000/C62</f>
        <v>-0.4390674257104946</v>
      </c>
      <c r="D125">
        <f>D85*10000/D62</f>
        <v>-1.017770742619061</v>
      </c>
      <c r="E125">
        <f>E85*10000/E62</f>
        <v>-0.33409308895019285</v>
      </c>
      <c r="F125">
        <f>F85*10000/F62</f>
        <v>-1.6732651759851898</v>
      </c>
      <c r="G125">
        <f>AVERAGE(C125:E125)</f>
        <v>-0.596977085759916</v>
      </c>
      <c r="H125">
        <f>STDEV(C125:E125)</f>
        <v>0.3681784609183912</v>
      </c>
      <c r="I125">
        <f>(B125*B4+C125*C4+D125*D4+E125*E4+F125*F4)/SUM(B4:F4)</f>
        <v>-0.7350121133474591</v>
      </c>
    </row>
    <row r="126" spans="1:9" ht="12.75">
      <c r="A126" t="s">
        <v>85</v>
      </c>
      <c r="B126">
        <f>B86*10000/B62</f>
        <v>1.0695984339434967</v>
      </c>
      <c r="C126">
        <f>C86*10000/C62</f>
        <v>0.10936949593156133</v>
      </c>
      <c r="D126">
        <f>D86*10000/D62</f>
        <v>-0.37859956298821484</v>
      </c>
      <c r="E126">
        <f>E86*10000/E62</f>
        <v>-0.41464476085783236</v>
      </c>
      <c r="F126">
        <f>F86*10000/F62</f>
        <v>0.8224953299268929</v>
      </c>
      <c r="G126">
        <f>AVERAGE(C126:E126)</f>
        <v>-0.22795827597149532</v>
      </c>
      <c r="H126">
        <f>STDEV(C126:E126)</f>
        <v>0.29268982446469743</v>
      </c>
      <c r="I126">
        <f>(B126*B4+C126*C4+D126*D4+E126*E4+F126*F4)/SUM(B4:F4)</f>
        <v>0.10006302298069804</v>
      </c>
    </row>
    <row r="127" spans="1:9" ht="12.75">
      <c r="A127" t="s">
        <v>86</v>
      </c>
      <c r="B127">
        <f>B87*10000/B62</f>
        <v>0.050045089599603576</v>
      </c>
      <c r="C127">
        <f>C87*10000/C62</f>
        <v>0.12423832605581289</v>
      </c>
      <c r="D127">
        <f>D87*10000/D62</f>
        <v>0.17530646755954618</v>
      </c>
      <c r="E127">
        <f>E87*10000/E62</f>
        <v>0.2570697545009119</v>
      </c>
      <c r="F127">
        <f>F87*10000/F62</f>
        <v>0.23223689433109393</v>
      </c>
      <c r="G127">
        <f>AVERAGE(C127:E127)</f>
        <v>0.18553818270542366</v>
      </c>
      <c r="H127">
        <f>STDEV(C127:E127)</f>
        <v>0.06700420204592508</v>
      </c>
      <c r="I127">
        <f>(B127*B4+C127*C4+D127*D4+E127*E4+F127*F4)/SUM(B4:F4)</f>
        <v>0.17213180224712563</v>
      </c>
    </row>
    <row r="128" spans="1:9" ht="12.75">
      <c r="A128" t="s">
        <v>87</v>
      </c>
      <c r="B128">
        <f>B88*10000/B62</f>
        <v>0.522438435073584</v>
      </c>
      <c r="C128">
        <f>C88*10000/C62</f>
        <v>-0.10101393489418088</v>
      </c>
      <c r="D128">
        <f>D88*10000/D62</f>
        <v>-0.5633562968669368</v>
      </c>
      <c r="E128">
        <f>E88*10000/E62</f>
        <v>-0.3457597917833204</v>
      </c>
      <c r="F128">
        <f>F88*10000/F62</f>
        <v>0.5402311919277585</v>
      </c>
      <c r="G128">
        <f>AVERAGE(C128:E128)</f>
        <v>-0.33671000784814603</v>
      </c>
      <c r="H128">
        <f>STDEV(C128:E128)</f>
        <v>0.23130399663774012</v>
      </c>
      <c r="I128">
        <f>(B128*B4+C128*C4+D128*D4+E128*E4+F128*F4)/SUM(B4:F4)</f>
        <v>-0.09532735091840693</v>
      </c>
    </row>
    <row r="129" spans="1:9" ht="12.75">
      <c r="A129" t="s">
        <v>88</v>
      </c>
      <c r="B129">
        <f>B89*10000/B62</f>
        <v>-0.05382596685634165</v>
      </c>
      <c r="C129">
        <f>C89*10000/C62</f>
        <v>-0.08407806442068372</v>
      </c>
      <c r="D129">
        <f>D89*10000/D62</f>
        <v>-0.06049690877322816</v>
      </c>
      <c r="E129">
        <f>E89*10000/E62</f>
        <v>0.0750724899761975</v>
      </c>
      <c r="F129">
        <f>F89*10000/F62</f>
        <v>-0.08658671035855355</v>
      </c>
      <c r="G129">
        <f>AVERAGE(C129:E129)</f>
        <v>-0.023167494405904793</v>
      </c>
      <c r="H129">
        <f>STDEV(C129:E129)</f>
        <v>0.08589143510248363</v>
      </c>
      <c r="I129">
        <f>(B129*B4+C129*C4+D129*D4+E129*E4+F129*F4)/SUM(B4:F4)</f>
        <v>-0.03605324105139249</v>
      </c>
    </row>
    <row r="130" spans="1:9" ht="12.75">
      <c r="A130" t="s">
        <v>89</v>
      </c>
      <c r="B130">
        <f>B90*10000/B62</f>
        <v>0.09240647806057156</v>
      </c>
      <c r="C130">
        <f>C90*10000/C62</f>
        <v>0.06819926805190903</v>
      </c>
      <c r="D130">
        <f>D90*10000/D62</f>
        <v>0.03218961553969107</v>
      </c>
      <c r="E130">
        <f>E90*10000/E62</f>
        <v>0.045512812752252475</v>
      </c>
      <c r="F130">
        <f>F90*10000/F62</f>
        <v>0.2632500411022069</v>
      </c>
      <c r="G130">
        <f>AVERAGE(C130:E130)</f>
        <v>0.048633898781284185</v>
      </c>
      <c r="H130">
        <f>STDEV(C130:E130)</f>
        <v>0.01820658265609267</v>
      </c>
      <c r="I130">
        <f>(B130*B4+C130*C4+D130*D4+E130*E4+F130*F4)/SUM(B4:F4)</f>
        <v>0.08357886780117027</v>
      </c>
    </row>
    <row r="131" spans="1:9" ht="12.75">
      <c r="A131" t="s">
        <v>90</v>
      </c>
      <c r="B131">
        <f>B91*10000/B62</f>
        <v>6.542094717313606E-05</v>
      </c>
      <c r="C131">
        <f>C91*10000/C62</f>
        <v>5.20485388577783E-05</v>
      </c>
      <c r="D131">
        <f>D91*10000/D62</f>
        <v>-0.003102935266137413</v>
      </c>
      <c r="E131">
        <f>E91*10000/E62</f>
        <v>0.033106034699820756</v>
      </c>
      <c r="F131">
        <f>F91*10000/F62</f>
        <v>0.027503697316342765</v>
      </c>
      <c r="G131">
        <f>AVERAGE(C131:E131)</f>
        <v>0.010018382657513708</v>
      </c>
      <c r="H131">
        <f>STDEV(C131:E131)</f>
        <v>0.020056625796041297</v>
      </c>
      <c r="I131">
        <f>(B131*B4+C131*C4+D131*D4+E131*E4+F131*F4)/SUM(B4:F4)</f>
        <v>0.010908552841053168</v>
      </c>
    </row>
    <row r="132" spans="1:9" ht="12.75">
      <c r="A132" t="s">
        <v>91</v>
      </c>
      <c r="B132">
        <f>B92*10000/B62</f>
        <v>0.042159249245582425</v>
      </c>
      <c r="C132">
        <f>C92*10000/C62</f>
        <v>-0.0035840049437347644</v>
      </c>
      <c r="D132">
        <f>D92*10000/D62</f>
        <v>-0.04992447292508881</v>
      </c>
      <c r="E132">
        <f>E92*10000/E62</f>
        <v>-0.014013077697111772</v>
      </c>
      <c r="F132">
        <f>F92*10000/F62</f>
        <v>0.05273903536766129</v>
      </c>
      <c r="G132">
        <f>AVERAGE(C132:E132)</f>
        <v>-0.022507185188645116</v>
      </c>
      <c r="H132">
        <f>STDEV(C132:E132)</f>
        <v>0.024309918546573057</v>
      </c>
      <c r="I132">
        <f>(B132*B4+C132*C4+D132*D4+E132*E4+F132*F4)/SUM(B4:F4)</f>
        <v>-0.003106087438369939</v>
      </c>
    </row>
    <row r="133" spans="1:9" ht="12.75">
      <c r="A133" t="s">
        <v>92</v>
      </c>
      <c r="B133">
        <f>B93*10000/B62</f>
        <v>0.09463436109397912</v>
      </c>
      <c r="C133">
        <f>C93*10000/C62</f>
        <v>0.09530932996943578</v>
      </c>
      <c r="D133">
        <f>D93*10000/D62</f>
        <v>0.10219270410760162</v>
      </c>
      <c r="E133">
        <f>E93*10000/E62</f>
        <v>0.09416218533441248</v>
      </c>
      <c r="F133">
        <f>F93*10000/F62</f>
        <v>0.06601565201261544</v>
      </c>
      <c r="G133">
        <f>AVERAGE(C133:E133)</f>
        <v>0.09722140647048329</v>
      </c>
      <c r="H133">
        <f>STDEV(C133:E133)</f>
        <v>0.0043433092626508395</v>
      </c>
      <c r="I133">
        <f>(B133*B4+C133*C4+D133*D4+E133*E4+F133*F4)/SUM(B4:F4)</f>
        <v>0.09268735526185119</v>
      </c>
    </row>
    <row r="134" spans="1:9" ht="12.75">
      <c r="A134" t="s">
        <v>93</v>
      </c>
      <c r="B134">
        <f>B94*10000/B62</f>
        <v>-0.008275204769399006</v>
      </c>
      <c r="C134">
        <f>C94*10000/C62</f>
        <v>-0.0009905580021499227</v>
      </c>
      <c r="D134">
        <f>D94*10000/D62</f>
        <v>0.008630972527985196</v>
      </c>
      <c r="E134">
        <f>E94*10000/E62</f>
        <v>0.019761232365779237</v>
      </c>
      <c r="F134">
        <f>F94*10000/F62</f>
        <v>-0.018414838942554183</v>
      </c>
      <c r="G134">
        <f>AVERAGE(C134:E134)</f>
        <v>0.009133882297204837</v>
      </c>
      <c r="H134">
        <f>STDEV(C134:E134)</f>
        <v>0.010385031995405782</v>
      </c>
      <c r="I134">
        <f>(B134*B4+C134*C4+D134*D4+E134*E4+F134*F4)/SUM(B4:F4)</f>
        <v>0.002940482791339664</v>
      </c>
    </row>
    <row r="135" spans="1:9" ht="12.75">
      <c r="A135" t="s">
        <v>94</v>
      </c>
      <c r="B135">
        <f>B95*10000/B62</f>
        <v>-0.00753715976754432</v>
      </c>
      <c r="C135">
        <f>C95*10000/C62</f>
        <v>-0.002077280215866771</v>
      </c>
      <c r="D135">
        <f>D95*10000/D62</f>
        <v>-0.0038187148605700106</v>
      </c>
      <c r="E135">
        <f>E95*10000/E62</f>
        <v>0.001206863334523906</v>
      </c>
      <c r="F135">
        <f>F95*10000/F62</f>
        <v>-0.002750793348768986</v>
      </c>
      <c r="G135">
        <f>AVERAGE(C135:E135)</f>
        <v>-0.0015630439139709587</v>
      </c>
      <c r="H135">
        <f>STDEV(C135:E135)</f>
        <v>0.0025519479382212066</v>
      </c>
      <c r="I135">
        <f>(B135*B4+C135*C4+D135*D4+E135*E4+F135*F4)/SUM(B4:F4)</f>
        <v>-0.0025867440379896797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2005-11-14T14:07:04Z</cp:lastPrinted>
  <dcterms:created xsi:type="dcterms:W3CDTF">2005-11-14T14:07:04Z</dcterms:created>
  <dcterms:modified xsi:type="dcterms:W3CDTF">2005-11-14T16:17:16Z</dcterms:modified>
  <cp:category/>
  <cp:version/>
  <cp:contentType/>
  <cp:contentStatus/>
</cp:coreProperties>
</file>