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<sst xmlns="http://schemas.openxmlformats.org/spreadsheetml/2006/main" count="204" uniqueCount="98">
  <si>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15/11/2005       07:10:05</t>
  </si>
  <si>
    <t>LISSNER</t>
  </si>
  <si>
    <t>HCMQAP732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</si>
  <si>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</si>
  <si>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</si>
  <si>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</si>
  <si>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</si>
  <si>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</si>
  <si>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</si>
  <si>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</si>
  <si>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</si>
  <si>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</si>
  <si>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</si>
  <si>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</si>
  <si>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</si>
  <si>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</si>
  <si>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</si>
  <si>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</si>
  <si>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b5!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</si>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</sst>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081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-0.003763</v>
      </c>
      <c r="D4" s="12">
        <v>-0.00376</v>
      </c>
      <c r="E4" s="12">
        <v>-0.003761</v>
      </c>
      <c r="F4" s="24">
        <v>-0.002079</v>
      </c>
      <c r="G4" s="34">
        <v>-0.01172</v>
      </c>
    </row>
    <row r="5" spans="1:7" ht="12.75" thickBot="1">
      <c r="A5" s="44" t="s">
        <v>13</v>
      </c>
      <c r="B5" s="45">
        <v>3.420211</v>
      </c>
      <c r="C5" s="46">
        <v>2.962104</v>
      </c>
      <c r="D5" s="46">
        <v>0.769563</v>
      </c>
      <c r="E5" s="46">
        <v>-1.977553</v>
      </c>
      <c r="F5" s="47">
        <v>-6.970989</v>
      </c>
      <c r="G5" s="48">
        <v>5.571635</v>
      </c>
    </row>
    <row r="6" spans="1:7" ht="12.75" thickTop="1">
      <c r="A6" s="6" t="s">
        <v>14</v>
      </c>
      <c r="B6" s="39">
        <v>-79.90472</v>
      </c>
      <c r="C6" s="40">
        <v>44.47064</v>
      </c>
      <c r="D6" s="40">
        <v>-1.052872</v>
      </c>
      <c r="E6" s="40">
        <v>107.8135</v>
      </c>
      <c r="F6" s="41">
        <v>-186.5127</v>
      </c>
      <c r="G6" s="42">
        <v>0.005894498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-3.45346</v>
      </c>
      <c r="C8" s="13">
        <v>-1.117455</v>
      </c>
      <c r="D8" s="13">
        <v>-1.206605</v>
      </c>
      <c r="E8" s="13">
        <v>-4.057055</v>
      </c>
      <c r="F8" s="25">
        <v>-2.032344</v>
      </c>
      <c r="G8" s="35">
        <v>-2.30665</v>
      </c>
    </row>
    <row r="9" spans="1:7" ht="12">
      <c r="A9" s="20" t="s">
        <v>17</v>
      </c>
      <c r="B9" s="29">
        <v>-0.2889144</v>
      </c>
      <c r="C9" s="13">
        <v>-0.807721</v>
      </c>
      <c r="D9" s="13">
        <v>-0.4133043</v>
      </c>
      <c r="E9" s="13">
        <v>-0.317525</v>
      </c>
      <c r="F9" s="25">
        <v>-1.42571</v>
      </c>
      <c r="G9" s="35">
        <v>-0.6018001</v>
      </c>
    </row>
    <row r="10" spans="1:7" ht="12">
      <c r="A10" s="20" t="s">
        <v>18</v>
      </c>
      <c r="B10" s="49">
        <v>-0.7234315</v>
      </c>
      <c r="C10" s="50">
        <v>0.4320731</v>
      </c>
      <c r="D10" s="50">
        <v>0.1840386</v>
      </c>
      <c r="E10" s="50">
        <v>2.021022</v>
      </c>
      <c r="F10" s="51">
        <v>-1.583913</v>
      </c>
      <c r="G10" s="35">
        <v>0.3191524</v>
      </c>
    </row>
    <row r="11" spans="1:7" ht="12">
      <c r="A11" s="21" t="s">
        <v>19</v>
      </c>
      <c r="B11" s="31">
        <v>2.26312</v>
      </c>
      <c r="C11" s="15">
        <v>1.106036</v>
      </c>
      <c r="D11" s="15">
        <v>1.686756</v>
      </c>
      <c r="E11" s="15">
        <v>0.4640126</v>
      </c>
      <c r="F11" s="27">
        <v>12.82188</v>
      </c>
      <c r="G11" s="37">
        <v>2.81736</v>
      </c>
    </row>
    <row r="12" spans="1:7" ht="12">
      <c r="A12" s="20" t="s">
        <v>20</v>
      </c>
      <c r="B12" s="29">
        <v>-0.03592737</v>
      </c>
      <c r="C12" s="13">
        <v>0.4442722</v>
      </c>
      <c r="D12" s="13">
        <v>0.3021505</v>
      </c>
      <c r="E12" s="13">
        <v>0.3881223</v>
      </c>
      <c r="F12" s="25">
        <v>-0.1413063</v>
      </c>
      <c r="G12" s="35">
        <v>0.2490681</v>
      </c>
    </row>
    <row r="13" spans="1:7" ht="12">
      <c r="A13" s="20" t="s">
        <v>21</v>
      </c>
      <c r="B13" s="29">
        <v>-0.06104076</v>
      </c>
      <c r="C13" s="13">
        <v>-0.05913775</v>
      </c>
      <c r="D13" s="13">
        <v>-0.1129258</v>
      </c>
      <c r="E13" s="13">
        <v>0.1619552</v>
      </c>
      <c r="F13" s="25">
        <v>-0.2782151</v>
      </c>
      <c r="G13" s="35">
        <v>-0.04827094</v>
      </c>
    </row>
    <row r="14" spans="1:7" ht="12">
      <c r="A14" s="20" t="s">
        <v>22</v>
      </c>
      <c r="B14" s="29">
        <v>-0.02948719</v>
      </c>
      <c r="C14" s="13">
        <v>-0.09372931</v>
      </c>
      <c r="D14" s="13">
        <v>0.02737149</v>
      </c>
      <c r="E14" s="13">
        <v>-0.06067925</v>
      </c>
      <c r="F14" s="25">
        <v>0.2397367</v>
      </c>
      <c r="G14" s="35">
        <v>-0.002963535</v>
      </c>
    </row>
    <row r="15" spans="1:7" ht="12">
      <c r="A15" s="21" t="s">
        <v>23</v>
      </c>
      <c r="B15" s="31">
        <v>-0.4452302</v>
      </c>
      <c r="C15" s="15">
        <v>-0.1761189</v>
      </c>
      <c r="D15" s="15">
        <v>-0.1607891</v>
      </c>
      <c r="E15" s="15">
        <v>-0.2129802</v>
      </c>
      <c r="F15" s="27">
        <v>-0.4152566</v>
      </c>
      <c r="G15" s="37">
        <v>-0.2521406</v>
      </c>
    </row>
    <row r="16" spans="1:7" ht="12">
      <c r="A16" s="20" t="s">
        <v>24</v>
      </c>
      <c r="B16" s="29">
        <v>0.02955729</v>
      </c>
      <c r="C16" s="13">
        <v>0.01400781</v>
      </c>
      <c r="D16" s="13">
        <v>0.01903924</v>
      </c>
      <c r="E16" s="13">
        <v>0.03007929</v>
      </c>
      <c r="F16" s="25">
        <v>-0.03572597</v>
      </c>
      <c r="G16" s="35">
        <v>0.01472617</v>
      </c>
    </row>
    <row r="17" spans="1:7" ht="12">
      <c r="A17" s="20" t="s">
        <v>25</v>
      </c>
      <c r="B17" s="29">
        <v>-0.007134688</v>
      </c>
      <c r="C17" s="13">
        <v>-0.0002273559</v>
      </c>
      <c r="D17" s="13">
        <v>-0.01436322</v>
      </c>
      <c r="E17" s="13">
        <v>-0.00187836</v>
      </c>
      <c r="F17" s="25">
        <v>-0.01545991</v>
      </c>
      <c r="G17" s="35">
        <v>-0.007052848</v>
      </c>
    </row>
    <row r="18" spans="1:7" ht="12">
      <c r="A18" s="20" t="s">
        <v>26</v>
      </c>
      <c r="B18" s="29">
        <v>0.02986076</v>
      </c>
      <c r="C18" s="13">
        <v>-0.02512554</v>
      </c>
      <c r="D18" s="13">
        <v>0.011911</v>
      </c>
      <c r="E18" s="13">
        <v>-0.04936953</v>
      </c>
      <c r="F18" s="25">
        <v>0.03427117</v>
      </c>
      <c r="G18" s="35">
        <v>-0.006187015</v>
      </c>
    </row>
    <row r="19" spans="1:7" ht="12">
      <c r="A19" s="21" t="s">
        <v>27</v>
      </c>
      <c r="B19" s="31">
        <v>-0.2171896</v>
      </c>
      <c r="C19" s="15">
        <v>-0.1855671</v>
      </c>
      <c r="D19" s="15">
        <v>-0.2019962</v>
      </c>
      <c r="E19" s="15">
        <v>-0.1834358</v>
      </c>
      <c r="F19" s="27">
        <v>-0.1462444</v>
      </c>
      <c r="G19" s="37">
        <v>-0.1883616</v>
      </c>
    </row>
    <row r="20" spans="1:7" ht="12.75" thickBot="1">
      <c r="A20" s="44" t="s">
        <v>28</v>
      </c>
      <c r="B20" s="45">
        <v>0.001549481</v>
      </c>
      <c r="C20" s="46">
        <v>-0.004360007</v>
      </c>
      <c r="D20" s="46">
        <v>-0.006793812</v>
      </c>
      <c r="E20" s="46">
        <v>-0.006972748</v>
      </c>
      <c r="F20" s="47">
        <v>-0.006872246</v>
      </c>
      <c r="G20" s="48">
        <v>-0.005050963</v>
      </c>
    </row>
    <row r="21" spans="1:7" ht="12.75" thickTop="1">
      <c r="A21" s="6" t="s">
        <v>29</v>
      </c>
      <c r="B21" s="39">
        <v>-51.74296</v>
      </c>
      <c r="C21" s="40">
        <v>64.45982</v>
      </c>
      <c r="D21" s="40">
        <v>-77.5787</v>
      </c>
      <c r="E21" s="40">
        <v>57.02828</v>
      </c>
      <c r="F21" s="41">
        <v>-23.07458</v>
      </c>
      <c r="G21" s="43">
        <v>0.007504037</v>
      </c>
    </row>
    <row r="22" spans="1:7" ht="12">
      <c r="A22" s="20" t="s">
        <v>30</v>
      </c>
      <c r="B22" s="29">
        <v>68.40529</v>
      </c>
      <c r="C22" s="13">
        <v>59.24278</v>
      </c>
      <c r="D22" s="13">
        <v>15.39128</v>
      </c>
      <c r="E22" s="13">
        <v>-39.55127</v>
      </c>
      <c r="F22" s="25">
        <v>-139.4288</v>
      </c>
      <c r="G22" s="36">
        <v>0</v>
      </c>
    </row>
    <row r="23" spans="1:7" ht="12">
      <c r="A23" s="20" t="s">
        <v>31</v>
      </c>
      <c r="B23" s="29">
        <v>-1.407048</v>
      </c>
      <c r="C23" s="13">
        <v>-3.263613</v>
      </c>
      <c r="D23" s="13">
        <v>-4.207581</v>
      </c>
      <c r="E23" s="13">
        <v>0.244372</v>
      </c>
      <c r="F23" s="25">
        <v>3.412713</v>
      </c>
      <c r="G23" s="35">
        <v>-1.489348</v>
      </c>
    </row>
    <row r="24" spans="1:7" ht="12">
      <c r="A24" s="20" t="s">
        <v>32</v>
      </c>
      <c r="B24" s="29">
        <v>-2.243071</v>
      </c>
      <c r="C24" s="13">
        <v>-1.516991</v>
      </c>
      <c r="D24" s="13">
        <v>-0.5412747</v>
      </c>
      <c r="E24" s="13">
        <v>-2.247577</v>
      </c>
      <c r="F24" s="25">
        <v>0.3863261</v>
      </c>
      <c r="G24" s="35">
        <v>-1.310163</v>
      </c>
    </row>
    <row r="25" spans="1:7" ht="12">
      <c r="A25" s="20" t="s">
        <v>33</v>
      </c>
      <c r="B25" s="29">
        <v>-0.08528806</v>
      </c>
      <c r="C25" s="13">
        <v>-0.8526389</v>
      </c>
      <c r="D25" s="13">
        <v>-1.632684</v>
      </c>
      <c r="E25" s="13">
        <v>-0.3155162</v>
      </c>
      <c r="F25" s="25">
        <v>-1.656445</v>
      </c>
      <c r="G25" s="35">
        <v>-0.9067161</v>
      </c>
    </row>
    <row r="26" spans="1:7" ht="12">
      <c r="A26" s="21" t="s">
        <v>34</v>
      </c>
      <c r="B26" s="52">
        <v>0.7785131</v>
      </c>
      <c r="C26" s="53">
        <v>0.7966176</v>
      </c>
      <c r="D26" s="53">
        <v>1.525422</v>
      </c>
      <c r="E26" s="53">
        <v>0.830881</v>
      </c>
      <c r="F26" s="54">
        <v>0.9044604</v>
      </c>
      <c r="G26" s="37">
        <v>0.9920864</v>
      </c>
    </row>
    <row r="27" spans="1:7" ht="12">
      <c r="A27" s="20" t="s">
        <v>35</v>
      </c>
      <c r="B27" s="29">
        <v>-0.2145378</v>
      </c>
      <c r="C27" s="13">
        <v>-0.1051836</v>
      </c>
      <c r="D27" s="13">
        <v>0.07310432</v>
      </c>
      <c r="E27" s="13">
        <v>-0.5197717</v>
      </c>
      <c r="F27" s="25">
        <v>-0.01936655</v>
      </c>
      <c r="G27" s="35">
        <v>-0.1664837</v>
      </c>
    </row>
    <row r="28" spans="1:7" ht="12">
      <c r="A28" s="20" t="s">
        <v>36</v>
      </c>
      <c r="B28" s="29">
        <v>-0.241199</v>
      </c>
      <c r="C28" s="13">
        <v>-0.374181</v>
      </c>
      <c r="D28" s="13">
        <v>-0.2507488</v>
      </c>
      <c r="E28" s="13">
        <v>-0.1628618</v>
      </c>
      <c r="F28" s="25">
        <v>-0.1302603</v>
      </c>
      <c r="G28" s="35">
        <v>-0.241907</v>
      </c>
    </row>
    <row r="29" spans="1:7" ht="12">
      <c r="A29" s="20" t="s">
        <v>37</v>
      </c>
      <c r="B29" s="29">
        <v>0.009951714</v>
      </c>
      <c r="C29" s="13">
        <v>-0.061235</v>
      </c>
      <c r="D29" s="13">
        <v>-0.08163566</v>
      </c>
      <c r="E29" s="13">
        <v>-0.02272969</v>
      </c>
      <c r="F29" s="25">
        <v>-0.1823646</v>
      </c>
      <c r="G29" s="35">
        <v>-0.06266945</v>
      </c>
    </row>
    <row r="30" spans="1:7" ht="12">
      <c r="A30" s="21" t="s">
        <v>38</v>
      </c>
      <c r="B30" s="31">
        <v>0.153804</v>
      </c>
      <c r="C30" s="15">
        <v>0.1205324</v>
      </c>
      <c r="D30" s="15">
        <v>0.1761952</v>
      </c>
      <c r="E30" s="15">
        <v>0.122083</v>
      </c>
      <c r="F30" s="27">
        <v>0.3986105</v>
      </c>
      <c r="G30" s="37">
        <v>0.1760879</v>
      </c>
    </row>
    <row r="31" spans="1:7" ht="12">
      <c r="A31" s="20" t="s">
        <v>39</v>
      </c>
      <c r="B31" s="29">
        <v>-0.02254721</v>
      </c>
      <c r="C31" s="13">
        <v>0.003604562</v>
      </c>
      <c r="D31" s="13">
        <v>0.0193541</v>
      </c>
      <c r="E31" s="13">
        <v>-0.04320469</v>
      </c>
      <c r="F31" s="25">
        <v>-0.04159228</v>
      </c>
      <c r="G31" s="35">
        <v>-0.01367291</v>
      </c>
    </row>
    <row r="32" spans="1:7" ht="12">
      <c r="A32" s="20" t="s">
        <v>40</v>
      </c>
      <c r="B32" s="29">
        <v>0.0263071</v>
      </c>
      <c r="C32" s="13">
        <v>0.0003696706</v>
      </c>
      <c r="D32" s="13">
        <v>-0.01679164</v>
      </c>
      <c r="E32" s="13">
        <v>-0.0185051</v>
      </c>
      <c r="F32" s="25">
        <v>0.002716748</v>
      </c>
      <c r="G32" s="35">
        <v>-0.004230043</v>
      </c>
    </row>
    <row r="33" spans="1:7" ht="12">
      <c r="A33" s="20" t="s">
        <v>41</v>
      </c>
      <c r="B33" s="29">
        <v>0.1018961</v>
      </c>
      <c r="C33" s="13">
        <v>0.06471815</v>
      </c>
      <c r="D33" s="13">
        <v>0.1269388</v>
      </c>
      <c r="E33" s="13">
        <v>0.07473023</v>
      </c>
      <c r="F33" s="25">
        <v>0.05272118</v>
      </c>
      <c r="G33" s="35">
        <v>0.08589096</v>
      </c>
    </row>
    <row r="34" spans="1:7" ht="12">
      <c r="A34" s="21" t="s">
        <v>42</v>
      </c>
      <c r="B34" s="31">
        <v>-0.006024749</v>
      </c>
      <c r="C34" s="15">
        <v>0.00688832</v>
      </c>
      <c r="D34" s="15">
        <v>0.01931533</v>
      </c>
      <c r="E34" s="15">
        <v>0.01122193</v>
      </c>
      <c r="F34" s="27">
        <v>-0.008122195</v>
      </c>
      <c r="G34" s="37">
        <v>0.007028458</v>
      </c>
    </row>
    <row r="35" spans="1:7" ht="12.75" thickBot="1">
      <c r="A35" s="22" t="s">
        <v>43</v>
      </c>
      <c r="B35" s="32">
        <v>-0.007032692</v>
      </c>
      <c r="C35" s="16">
        <v>-0.009634153</v>
      </c>
      <c r="D35" s="16">
        <v>-0.01365482</v>
      </c>
      <c r="E35" s="16">
        <v>0.0009617606</v>
      </c>
      <c r="F35" s="28">
        <v>0.0009061907</v>
      </c>
      <c r="G35" s="38">
        <v>-0.006273026</v>
      </c>
    </row>
    <row r="36" spans="1:7" ht="12">
      <c r="A36" s="4" t="s">
        <v>44</v>
      </c>
      <c r="B36" s="3">
        <v>20.69397</v>
      </c>
      <c r="C36" s="3">
        <v>20.69397</v>
      </c>
      <c r="D36" s="3">
        <v>20.70007</v>
      </c>
      <c r="E36" s="3">
        <v>20.70007</v>
      </c>
      <c r="F36" s="3">
        <v>20.70313</v>
      </c>
      <c r="G36" s="3"/>
    </row>
    <row r="37" spans="1:6" ht="12">
      <c r="A37" s="4" t="s">
        <v>45</v>
      </c>
      <c r="B37" s="2">
        <v>0.05493164</v>
      </c>
      <c r="C37" s="2">
        <v>-0.03763835</v>
      </c>
      <c r="D37" s="2">
        <v>-0.08900961</v>
      </c>
      <c r="E37" s="2">
        <v>-0.1073202</v>
      </c>
      <c r="F37" s="2">
        <v>-0.1261393</v>
      </c>
    </row>
    <row r="38" spans="1:7" ht="12">
      <c r="A38" s="4" t="s">
        <v>53</v>
      </c>
      <c r="B38" s="2">
        <v>0.0001364334</v>
      </c>
      <c r="C38" s="2">
        <v>-7.62466E-05</v>
      </c>
      <c r="D38" s="2">
        <v>0</v>
      </c>
      <c r="E38" s="2">
        <v>-0.0001828967</v>
      </c>
      <c r="F38" s="2">
        <v>0.0003164631</v>
      </c>
      <c r="G38" s="2">
        <v>0.0001535304</v>
      </c>
    </row>
    <row r="39" spans="1:7" ht="12.75" thickBot="1">
      <c r="A39" s="4" t="s">
        <v>54</v>
      </c>
      <c r="B39" s="2">
        <v>8.702975E-05</v>
      </c>
      <c r="C39" s="2">
        <v>-0.00010913</v>
      </c>
      <c r="D39" s="2">
        <v>0.0001318807</v>
      </c>
      <c r="E39" s="2">
        <v>-9.767145E-05</v>
      </c>
      <c r="F39" s="2">
        <v>4.36392E-05</v>
      </c>
      <c r="G39" s="2">
        <v>0.0007775772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3.115951</v>
      </c>
      <c r="F40" s="17" t="s">
        <v>48</v>
      </c>
      <c r="G40" s="8">
        <v>55.122686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0.003763</v>
      </c>
      <c r="D4">
        <v>0.00376</v>
      </c>
      <c r="E4">
        <v>0.003761</v>
      </c>
      <c r="F4">
        <v>0.002079</v>
      </c>
      <c r="G4">
        <v>0.01172</v>
      </c>
    </row>
    <row r="5" spans="1:7" ht="12.75">
      <c r="A5" t="s">
        <v>13</v>
      </c>
      <c r="B5">
        <v>3.420211</v>
      </c>
      <c r="C5">
        <v>2.962104</v>
      </c>
      <c r="D5">
        <v>0.769563</v>
      </c>
      <c r="E5">
        <v>-1.977553</v>
      </c>
      <c r="F5">
        <v>-6.970989</v>
      </c>
      <c r="G5">
        <v>5.571635</v>
      </c>
    </row>
    <row r="6" spans="1:7" ht="12.75">
      <c r="A6" t="s">
        <v>14</v>
      </c>
      <c r="B6" s="55">
        <v>-79.90472</v>
      </c>
      <c r="C6" s="55">
        <v>44.47064</v>
      </c>
      <c r="D6" s="55">
        <v>-1.052872</v>
      </c>
      <c r="E6" s="55">
        <v>107.8135</v>
      </c>
      <c r="F6" s="55">
        <v>-186.5127</v>
      </c>
      <c r="G6" s="55">
        <v>0.005894498</v>
      </c>
    </row>
    <row r="7" spans="1:7" ht="12.75">
      <c r="A7" t="s">
        <v>15</v>
      </c>
      <c r="B7" s="55">
        <v>10000</v>
      </c>
      <c r="C7" s="55">
        <v>10000</v>
      </c>
      <c r="D7" s="55">
        <v>10000</v>
      </c>
      <c r="E7" s="55">
        <v>10000</v>
      </c>
      <c r="F7" s="55">
        <v>10000</v>
      </c>
      <c r="G7" s="55">
        <v>10000</v>
      </c>
    </row>
    <row r="8" spans="1:7" ht="12.75">
      <c r="A8" t="s">
        <v>16</v>
      </c>
      <c r="B8" s="55">
        <v>-3.45346</v>
      </c>
      <c r="C8" s="55">
        <v>-1.117455</v>
      </c>
      <c r="D8" s="55">
        <v>-1.206605</v>
      </c>
      <c r="E8" s="55">
        <v>-4.057055</v>
      </c>
      <c r="F8" s="55">
        <v>-2.032344</v>
      </c>
      <c r="G8" s="55">
        <v>-2.30665</v>
      </c>
    </row>
    <row r="9" spans="1:7" ht="12.75">
      <c r="A9" t="s">
        <v>17</v>
      </c>
      <c r="B9" s="55">
        <v>-0.2889144</v>
      </c>
      <c r="C9" s="55">
        <v>-0.807721</v>
      </c>
      <c r="D9" s="55">
        <v>-0.4133043</v>
      </c>
      <c r="E9" s="55">
        <v>-0.317525</v>
      </c>
      <c r="F9" s="55">
        <v>-1.42571</v>
      </c>
      <c r="G9" s="55">
        <v>-0.6018001</v>
      </c>
    </row>
    <row r="10" spans="1:7" ht="12.75">
      <c r="A10" t="s">
        <v>18</v>
      </c>
      <c r="B10" s="55">
        <v>-0.7234315</v>
      </c>
      <c r="C10" s="55">
        <v>0.4320731</v>
      </c>
      <c r="D10" s="55">
        <v>0.1840386</v>
      </c>
      <c r="E10" s="55">
        <v>2.021022</v>
      </c>
      <c r="F10" s="55">
        <v>-1.583913</v>
      </c>
      <c r="G10" s="55">
        <v>0.3191524</v>
      </c>
    </row>
    <row r="11" spans="1:7" ht="12.75">
      <c r="A11" t="s">
        <v>19</v>
      </c>
      <c r="B11" s="55">
        <v>2.26312</v>
      </c>
      <c r="C11" s="55">
        <v>1.106036</v>
      </c>
      <c r="D11" s="55">
        <v>1.686756</v>
      </c>
      <c r="E11" s="55">
        <v>0.4640126</v>
      </c>
      <c r="F11" s="55">
        <v>12.82188</v>
      </c>
      <c r="G11" s="55">
        <v>2.81736</v>
      </c>
    </row>
    <row r="12" spans="1:7" ht="12.75">
      <c r="A12" t="s">
        <v>20</v>
      </c>
      <c r="B12" s="55">
        <v>-0.03592737</v>
      </c>
      <c r="C12" s="55">
        <v>0.4442722</v>
      </c>
      <c r="D12" s="55">
        <v>0.3021505</v>
      </c>
      <c r="E12" s="55">
        <v>0.3881223</v>
      </c>
      <c r="F12" s="55">
        <v>-0.1413063</v>
      </c>
      <c r="G12" s="55">
        <v>0.2490681</v>
      </c>
    </row>
    <row r="13" spans="1:7" ht="12.75">
      <c r="A13" t="s">
        <v>21</v>
      </c>
      <c r="B13" s="55">
        <v>-0.06104076</v>
      </c>
      <c r="C13" s="55">
        <v>-0.05913775</v>
      </c>
      <c r="D13" s="55">
        <v>-0.1129258</v>
      </c>
      <c r="E13" s="55">
        <v>0.1619552</v>
      </c>
      <c r="F13" s="55">
        <v>-0.2782151</v>
      </c>
      <c r="G13" s="55">
        <v>-0.04827094</v>
      </c>
    </row>
    <row r="14" spans="1:7" ht="12.75">
      <c r="A14" t="s">
        <v>22</v>
      </c>
      <c r="B14" s="55">
        <v>-0.02948719</v>
      </c>
      <c r="C14" s="55">
        <v>-0.09372931</v>
      </c>
      <c r="D14" s="55">
        <v>0.02737149</v>
      </c>
      <c r="E14" s="55">
        <v>-0.06067925</v>
      </c>
      <c r="F14" s="55">
        <v>0.2397367</v>
      </c>
      <c r="G14" s="55">
        <v>-0.002963535</v>
      </c>
    </row>
    <row r="15" spans="1:7" ht="12.75">
      <c r="A15" t="s">
        <v>23</v>
      </c>
      <c r="B15" s="55">
        <v>-0.4452302</v>
      </c>
      <c r="C15" s="55">
        <v>-0.1761189</v>
      </c>
      <c r="D15" s="55">
        <v>-0.1607891</v>
      </c>
      <c r="E15" s="55">
        <v>-0.2129802</v>
      </c>
      <c r="F15" s="55">
        <v>-0.4152566</v>
      </c>
      <c r="G15" s="55">
        <v>-0.2521406</v>
      </c>
    </row>
    <row r="16" spans="1:7" ht="12.75">
      <c r="A16" t="s">
        <v>24</v>
      </c>
      <c r="B16" s="55">
        <v>0.02955729</v>
      </c>
      <c r="C16" s="55">
        <v>0.01400781</v>
      </c>
      <c r="D16" s="55">
        <v>0.01903924</v>
      </c>
      <c r="E16" s="55">
        <v>0.03007929</v>
      </c>
      <c r="F16" s="55">
        <v>-0.03572597</v>
      </c>
      <c r="G16" s="55">
        <v>0.01472617</v>
      </c>
    </row>
    <row r="17" spans="1:7" ht="12.75">
      <c r="A17" t="s">
        <v>25</v>
      </c>
      <c r="B17" s="55">
        <v>-0.007134688</v>
      </c>
      <c r="C17" s="55">
        <v>-0.0002273559</v>
      </c>
      <c r="D17" s="55">
        <v>-0.01436322</v>
      </c>
      <c r="E17" s="55">
        <v>-0.00187836</v>
      </c>
      <c r="F17" s="55">
        <v>-0.01545991</v>
      </c>
      <c r="G17" s="55">
        <v>-0.007052848</v>
      </c>
    </row>
    <row r="18" spans="1:7" ht="12.75">
      <c r="A18" t="s">
        <v>26</v>
      </c>
      <c r="B18" s="55">
        <v>0.02986076</v>
      </c>
      <c r="C18" s="55">
        <v>-0.02512554</v>
      </c>
      <c r="D18" s="55">
        <v>0.011911</v>
      </c>
      <c r="E18" s="55">
        <v>-0.04936953</v>
      </c>
      <c r="F18" s="55">
        <v>0.03427117</v>
      </c>
      <c r="G18" s="55">
        <v>-0.006187015</v>
      </c>
    </row>
    <row r="19" spans="1:7" ht="12.75">
      <c r="A19" t="s">
        <v>27</v>
      </c>
      <c r="B19" s="55">
        <v>-0.2171896</v>
      </c>
      <c r="C19" s="55">
        <v>-0.1855671</v>
      </c>
      <c r="D19" s="55">
        <v>-0.2019962</v>
      </c>
      <c r="E19" s="55">
        <v>-0.1834358</v>
      </c>
      <c r="F19" s="55">
        <v>-0.1462444</v>
      </c>
      <c r="G19" s="55">
        <v>-0.1883616</v>
      </c>
    </row>
    <row r="20" spans="1:7" ht="12.75">
      <c r="A20" t="s">
        <v>28</v>
      </c>
      <c r="B20" s="55">
        <v>0.001549481</v>
      </c>
      <c r="C20" s="55">
        <v>-0.004360007</v>
      </c>
      <c r="D20" s="55">
        <v>-0.006793812</v>
      </c>
      <c r="E20" s="55">
        <v>-0.006972748</v>
      </c>
      <c r="F20" s="55">
        <v>-0.006872246</v>
      </c>
      <c r="G20" s="55">
        <v>-0.005050963</v>
      </c>
    </row>
    <row r="21" spans="1:7" ht="12.75">
      <c r="A21" t="s">
        <v>29</v>
      </c>
      <c r="B21" s="55">
        <v>-51.74296</v>
      </c>
      <c r="C21" s="55">
        <v>64.45982</v>
      </c>
      <c r="D21" s="55">
        <v>-77.5787</v>
      </c>
      <c r="E21" s="55">
        <v>57.02828</v>
      </c>
      <c r="F21" s="55">
        <v>-23.07458</v>
      </c>
      <c r="G21" s="55">
        <v>0.007504037</v>
      </c>
    </row>
    <row r="22" spans="1:7" ht="12.75">
      <c r="A22" t="s">
        <v>30</v>
      </c>
      <c r="B22" s="55">
        <v>68.40529</v>
      </c>
      <c r="C22" s="55">
        <v>59.24278</v>
      </c>
      <c r="D22" s="55">
        <v>15.39128</v>
      </c>
      <c r="E22" s="55">
        <v>-39.55127</v>
      </c>
      <c r="F22" s="55">
        <v>-139.4288</v>
      </c>
      <c r="G22" s="55">
        <v>0</v>
      </c>
    </row>
    <row r="23" spans="1:7" ht="12.75">
      <c r="A23" t="s">
        <v>31</v>
      </c>
      <c r="B23" s="55">
        <v>-1.407048</v>
      </c>
      <c r="C23" s="55">
        <v>-3.263613</v>
      </c>
      <c r="D23" s="55">
        <v>-4.207581</v>
      </c>
      <c r="E23" s="55">
        <v>0.244372</v>
      </c>
      <c r="F23" s="55">
        <v>3.412713</v>
      </c>
      <c r="G23" s="55">
        <v>-1.489348</v>
      </c>
    </row>
    <row r="24" spans="1:7" ht="12.75">
      <c r="A24" t="s">
        <v>32</v>
      </c>
      <c r="B24" s="55">
        <v>-2.243071</v>
      </c>
      <c r="C24" s="55">
        <v>-1.516991</v>
      </c>
      <c r="D24" s="55">
        <v>-0.5412747</v>
      </c>
      <c r="E24" s="55">
        <v>-2.247577</v>
      </c>
      <c r="F24" s="55">
        <v>0.3863261</v>
      </c>
      <c r="G24" s="55">
        <v>-1.310163</v>
      </c>
    </row>
    <row r="25" spans="1:7" ht="12.75">
      <c r="A25" t="s">
        <v>33</v>
      </c>
      <c r="B25" s="55">
        <v>-0.08528806</v>
      </c>
      <c r="C25" s="55">
        <v>-0.8526389</v>
      </c>
      <c r="D25" s="55">
        <v>-1.632684</v>
      </c>
      <c r="E25" s="55">
        <v>-0.3155162</v>
      </c>
      <c r="F25" s="55">
        <v>-1.656445</v>
      </c>
      <c r="G25" s="55">
        <v>-0.9067161</v>
      </c>
    </row>
    <row r="26" spans="1:7" ht="12.75">
      <c r="A26" t="s">
        <v>34</v>
      </c>
      <c r="B26" s="55">
        <v>0.7785131</v>
      </c>
      <c r="C26" s="55">
        <v>0.7966176</v>
      </c>
      <c r="D26" s="55">
        <v>1.525422</v>
      </c>
      <c r="E26" s="55">
        <v>0.830881</v>
      </c>
      <c r="F26" s="55">
        <v>0.9044604</v>
      </c>
      <c r="G26" s="55">
        <v>0.9920864</v>
      </c>
    </row>
    <row r="27" spans="1:7" ht="12.75">
      <c r="A27" t="s">
        <v>35</v>
      </c>
      <c r="B27" s="55">
        <v>-0.2145378</v>
      </c>
      <c r="C27" s="55">
        <v>-0.1051836</v>
      </c>
      <c r="D27" s="55">
        <v>0.07310432</v>
      </c>
      <c r="E27" s="55">
        <v>-0.5197717</v>
      </c>
      <c r="F27" s="55">
        <v>-0.01936655</v>
      </c>
      <c r="G27" s="55">
        <v>-0.1664837</v>
      </c>
    </row>
    <row r="28" spans="1:7" ht="12.75">
      <c r="A28" t="s">
        <v>36</v>
      </c>
      <c r="B28" s="55">
        <v>-0.241199</v>
      </c>
      <c r="C28" s="55">
        <v>-0.374181</v>
      </c>
      <c r="D28" s="55">
        <v>-0.2507488</v>
      </c>
      <c r="E28" s="55">
        <v>-0.1628618</v>
      </c>
      <c r="F28" s="55">
        <v>-0.1302603</v>
      </c>
      <c r="G28" s="55">
        <v>-0.241907</v>
      </c>
    </row>
    <row r="29" spans="1:7" ht="12.75">
      <c r="A29" t="s">
        <v>37</v>
      </c>
      <c r="B29" s="55">
        <v>0.009951714</v>
      </c>
      <c r="C29" s="55">
        <v>-0.061235</v>
      </c>
      <c r="D29" s="55">
        <v>-0.08163566</v>
      </c>
      <c r="E29" s="55">
        <v>-0.02272969</v>
      </c>
      <c r="F29" s="55">
        <v>-0.1823646</v>
      </c>
      <c r="G29" s="55">
        <v>-0.06266945</v>
      </c>
    </row>
    <row r="30" spans="1:7" ht="12.75">
      <c r="A30" t="s">
        <v>38</v>
      </c>
      <c r="B30" s="55">
        <v>0.153804</v>
      </c>
      <c r="C30" s="55">
        <v>0.1205324</v>
      </c>
      <c r="D30" s="55">
        <v>0.1761952</v>
      </c>
      <c r="E30" s="55">
        <v>0.122083</v>
      </c>
      <c r="F30" s="55">
        <v>0.3986105</v>
      </c>
      <c r="G30" s="55">
        <v>0.1760879</v>
      </c>
    </row>
    <row r="31" spans="1:7" ht="12.75">
      <c r="A31" t="s">
        <v>39</v>
      </c>
      <c r="B31" s="55">
        <v>-0.02254721</v>
      </c>
      <c r="C31" s="55">
        <v>0.003604562</v>
      </c>
      <c r="D31" s="55">
        <v>0.0193541</v>
      </c>
      <c r="E31" s="55">
        <v>-0.04320469</v>
      </c>
      <c r="F31" s="55">
        <v>-0.04159228</v>
      </c>
      <c r="G31" s="55">
        <v>-0.01367291</v>
      </c>
    </row>
    <row r="32" spans="1:7" ht="12.75">
      <c r="A32" t="s">
        <v>40</v>
      </c>
      <c r="B32" s="55">
        <v>0.0263071</v>
      </c>
      <c r="C32" s="55">
        <v>0.0003696706</v>
      </c>
      <c r="D32" s="55">
        <v>-0.01679164</v>
      </c>
      <c r="E32" s="55">
        <v>-0.0185051</v>
      </c>
      <c r="F32" s="55">
        <v>0.002716748</v>
      </c>
      <c r="G32" s="55">
        <v>-0.004230043</v>
      </c>
    </row>
    <row r="33" spans="1:7" ht="12.75">
      <c r="A33" t="s">
        <v>41</v>
      </c>
      <c r="B33" s="55">
        <v>0.1018961</v>
      </c>
      <c r="C33" s="55">
        <v>0.06471815</v>
      </c>
      <c r="D33" s="55">
        <v>0.1269388</v>
      </c>
      <c r="E33" s="55">
        <v>0.07473023</v>
      </c>
      <c r="F33" s="55">
        <v>0.05272118</v>
      </c>
      <c r="G33" s="55">
        <v>0.08589096</v>
      </c>
    </row>
    <row r="34" spans="1:7" ht="12.75">
      <c r="A34" t="s">
        <v>42</v>
      </c>
      <c r="B34" s="55">
        <v>-0.006024749</v>
      </c>
      <c r="C34" s="55">
        <v>0.00688832</v>
      </c>
      <c r="D34" s="55">
        <v>0.01931533</v>
      </c>
      <c r="E34" s="55">
        <v>0.01122193</v>
      </c>
      <c r="F34" s="55">
        <v>-0.008122195</v>
      </c>
      <c r="G34" s="55">
        <v>0.007028458</v>
      </c>
    </row>
    <row r="35" spans="1:7" ht="12.75">
      <c r="A35" t="s">
        <v>43</v>
      </c>
      <c r="B35" s="55">
        <v>-0.007032692</v>
      </c>
      <c r="C35" s="55">
        <v>-0.009634153</v>
      </c>
      <c r="D35" s="55">
        <v>-0.01365482</v>
      </c>
      <c r="E35" s="55">
        <v>0.0009617606</v>
      </c>
      <c r="F35" s="55">
        <v>0.0009061907</v>
      </c>
      <c r="G35" s="55">
        <v>-0.006273026</v>
      </c>
    </row>
    <row r="36" spans="1:6" ht="12.75">
      <c r="A36" t="s">
        <v>44</v>
      </c>
      <c r="B36" s="55">
        <v>20.69397</v>
      </c>
      <c r="C36" s="55">
        <v>20.69397</v>
      </c>
      <c r="D36" s="55">
        <v>20.70007</v>
      </c>
      <c r="E36" s="55">
        <v>20.70007</v>
      </c>
      <c r="F36" s="55">
        <v>20.70313</v>
      </c>
    </row>
    <row r="37" spans="1:6" ht="12.75">
      <c r="A37" t="s">
        <v>45</v>
      </c>
      <c r="B37" s="55">
        <v>0.05493164</v>
      </c>
      <c r="C37" s="55">
        <v>-0.03763835</v>
      </c>
      <c r="D37" s="55">
        <v>-0.08900961</v>
      </c>
      <c r="E37" s="55">
        <v>-0.1073202</v>
      </c>
      <c r="F37" s="55">
        <v>-0.1261393</v>
      </c>
    </row>
    <row r="38" spans="1:7" ht="12.75">
      <c r="A38" t="s">
        <v>55</v>
      </c>
      <c r="B38" s="55">
        <v>0.0001364334</v>
      </c>
      <c r="C38" s="55">
        <v>-7.62466E-05</v>
      </c>
      <c r="D38" s="55">
        <v>0</v>
      </c>
      <c r="E38" s="55">
        <v>-0.0001828967</v>
      </c>
      <c r="F38" s="55">
        <v>0.0003164631</v>
      </c>
      <c r="G38" s="55">
        <v>0.0001535304</v>
      </c>
    </row>
    <row r="39" spans="1:7" ht="12.75">
      <c r="A39" t="s">
        <v>56</v>
      </c>
      <c r="B39" s="55">
        <v>8.702975E-05</v>
      </c>
      <c r="C39" s="55">
        <v>-0.00010913</v>
      </c>
      <c r="D39" s="55">
        <v>0.0001318807</v>
      </c>
      <c r="E39" s="55">
        <v>-9.767145E-05</v>
      </c>
      <c r="F39" s="55">
        <v>4.36392E-05</v>
      </c>
      <c r="G39" s="55">
        <v>0.0007775772</v>
      </c>
    </row>
    <row r="40" spans="2:7" ht="12.75">
      <c r="B40" t="s">
        <v>46</v>
      </c>
      <c r="C40">
        <v>-0.003761</v>
      </c>
      <c r="D40" t="s">
        <v>47</v>
      </c>
      <c r="E40">
        <v>3.115951</v>
      </c>
      <c r="F40" t="s">
        <v>48</v>
      </c>
      <c r="G40">
        <v>55.122686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0.0001364333535676491</v>
      </c>
      <c r="C50">
        <f>-0.017/(C7*C7+C22*C22)*(C21*C22+C6*C7)</f>
        <v>-7.624660438656914E-05</v>
      </c>
      <c r="D50">
        <f>-0.017/(D7*D7+D22*D22)*(D21*D22+D6*D7)</f>
        <v>1.992863713010377E-06</v>
      </c>
      <c r="E50">
        <f>-0.017/(E7*E7+E22*E22)*(E21*E22+E6*E7)</f>
        <v>-0.0001828966469893543</v>
      </c>
      <c r="F50">
        <f>-0.017/(F7*F7+F22*F22)*(F21*F22+F6*F7)</f>
        <v>0.00031646313396171526</v>
      </c>
      <c r="G50">
        <f>(B50*B$4+C50*C$4+D50*D$4+E50*E$4+F50*F$4)/SUM(B$4:F$4)</f>
        <v>-1.3581123680548867E-08</v>
      </c>
    </row>
    <row r="51" spans="1:7" ht="12.75">
      <c r="A51" t="s">
        <v>59</v>
      </c>
      <c r="B51">
        <f>-0.017/(B7*B7+B22*B22)*(B21*B7-B6*B22)</f>
        <v>8.702975568835325E-05</v>
      </c>
      <c r="C51">
        <f>-0.017/(C7*C7+C22*C22)*(C21*C7-C6*C22)</f>
        <v>-0.00010912998791905793</v>
      </c>
      <c r="D51">
        <f>-0.017/(D7*D7+D22*D22)*(D21*D7-D6*D22)</f>
        <v>0.00013188072272765912</v>
      </c>
      <c r="E51">
        <f>-0.017/(E7*E7+E22*E22)*(E21*E7-E6*E22)</f>
        <v>-9.767145546671708E-05</v>
      </c>
      <c r="F51">
        <f>-0.017/(F7*F7+F22*F22)*(F21*F7-F6*F22)</f>
        <v>4.363919350125213E-05</v>
      </c>
      <c r="G51">
        <f>(B51*B$4+C51*C$4+D51*D$4+E51*E$4+F51*F$4)/SUM(B$4:F$4)</f>
        <v>3.716385299873296E-07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9999.958975048761</v>
      </c>
      <c r="C62">
        <f>C7+(2/0.017)*(C8*C50-C23*C51)</f>
        <v>9999.968122835535</v>
      </c>
      <c r="D62">
        <f>D7+(2/0.017)*(D8*D50-D23*D51)</f>
        <v>10000.064999320459</v>
      </c>
      <c r="E62">
        <f>E7+(2/0.017)*(E8*E50-E23*E51)</f>
        <v>10000.090104697067</v>
      </c>
      <c r="F62">
        <f>F7+(2/0.017)*(F8*F50-F23*F51)</f>
        <v>9999.906812941823</v>
      </c>
    </row>
    <row r="63" spans="1:6" ht="12.75">
      <c r="A63" t="s">
        <v>67</v>
      </c>
      <c r="B63">
        <f>B8+(3/0.017)*(B9*B50-B24*B51)</f>
        <v>-3.42596652459371</v>
      </c>
      <c r="C63">
        <f>C8+(3/0.017)*(C9*C50-C24*C51)</f>
        <v>-1.1358014516402817</v>
      </c>
      <c r="D63">
        <f>D8+(3/0.017)*(D9*D50-D24*D51)</f>
        <v>-1.194153228325595</v>
      </c>
      <c r="E63">
        <f>E8+(3/0.017)*(E9*E50-E24*E51)</f>
        <v>-4.085546151593216</v>
      </c>
      <c r="F63">
        <f>F8+(3/0.017)*(F9*F50-F24*F51)</f>
        <v>-2.1149399319093605</v>
      </c>
    </row>
    <row r="64" spans="1:6" ht="12.75">
      <c r="A64" t="s">
        <v>68</v>
      </c>
      <c r="B64">
        <f>B9+(4/0.017)*(B10*B50-B25*B51)</f>
        <v>-0.31039147919918614</v>
      </c>
      <c r="C64">
        <f>C9+(4/0.017)*(C10*C50-C25*C51)</f>
        <v>-0.8373663128419053</v>
      </c>
      <c r="D64">
        <f>D9+(4/0.017)*(D10*D50-D25*D51)</f>
        <v>-0.3625545800579721</v>
      </c>
      <c r="E64">
        <f>E9+(4/0.017)*(E10*E50-E25*E51)</f>
        <v>-0.41174972323977566</v>
      </c>
      <c r="F64">
        <f>F9+(4/0.017)*(F10*F50-F25*F51)</f>
        <v>-1.5266427407114167</v>
      </c>
    </row>
    <row r="65" spans="1:6" ht="12.75">
      <c r="A65" t="s">
        <v>69</v>
      </c>
      <c r="B65">
        <f>B10+(5/0.017)*(B11*B50-B26*B51)</f>
        <v>-0.6525458393432837</v>
      </c>
      <c r="C65">
        <f>C10+(5/0.017)*(C11*C50-C26*C51)</f>
        <v>0.43283879992200164</v>
      </c>
      <c r="D65">
        <f>D10+(5/0.017)*(D11*D50-D26*D51)</f>
        <v>0.12585851735306802</v>
      </c>
      <c r="E65">
        <f>E10+(5/0.017)*(E11*E50-E26*E51)</f>
        <v>2.0199299434967144</v>
      </c>
      <c r="F65">
        <f>F10+(5/0.017)*(F11*F50-F26*F51)</f>
        <v>-0.4020946453908181</v>
      </c>
    </row>
    <row r="66" spans="1:6" ht="12.75">
      <c r="A66" t="s">
        <v>70</v>
      </c>
      <c r="B66">
        <f>B11+(6/0.017)*(B12*B50-B27*B51)</f>
        <v>2.267979816733865</v>
      </c>
      <c r="C66">
        <f>C11+(6/0.017)*(C12*C50-C27*C51)</f>
        <v>1.0900290829397763</v>
      </c>
      <c r="D66">
        <f>D11+(6/0.017)*(D12*D50-D27*D51)</f>
        <v>1.6835657979568954</v>
      </c>
      <c r="E66">
        <f>E11+(6/0.017)*(E12*E50-E27*E51)</f>
        <v>0.4210409085619273</v>
      </c>
      <c r="F66">
        <f>F11+(6/0.017)*(F12*F50-F27*F51)</f>
        <v>12.80639537861519</v>
      </c>
    </row>
    <row r="67" spans="1:6" ht="12.75">
      <c r="A67" t="s">
        <v>71</v>
      </c>
      <c r="B67">
        <f>B12+(7/0.017)*(B13*B50-B28*B51)</f>
        <v>-0.03071298993187649</v>
      </c>
      <c r="C67">
        <f>C12+(7/0.017)*(C13*C50-C28*C51)</f>
        <v>0.4293147171960674</v>
      </c>
      <c r="D67">
        <f>D12+(7/0.017)*(D13*D50-D28*D51)</f>
        <v>0.3156744535685926</v>
      </c>
      <c r="E67">
        <f>E12+(7/0.017)*(E13*E50-E28*E51)</f>
        <v>0.36937547149300365</v>
      </c>
      <c r="F67">
        <f>F12+(7/0.017)*(F13*F50-F28*F51)</f>
        <v>-0.17521939271586387</v>
      </c>
    </row>
    <row r="68" spans="1:6" ht="12.75">
      <c r="A68" t="s">
        <v>72</v>
      </c>
      <c r="B68">
        <f>B13+(8/0.017)*(B14*B50-B29*B51)</f>
        <v>-0.06334152774451143</v>
      </c>
      <c r="C68">
        <f>C13+(8/0.017)*(C14*C50-C29*C51)</f>
        <v>-0.05891941267822467</v>
      </c>
      <c r="D68">
        <f>D13+(8/0.017)*(D14*D50-D29*D51)</f>
        <v>-0.10783369765160401</v>
      </c>
      <c r="E68">
        <f>E13+(8/0.017)*(E14*E50-E29*E51)</f>
        <v>0.16613307739398658</v>
      </c>
      <c r="F68">
        <f>F13+(8/0.017)*(F14*F50-F29*F51)</f>
        <v>-0.23876753695302683</v>
      </c>
    </row>
    <row r="69" spans="1:6" ht="12.75">
      <c r="A69" t="s">
        <v>73</v>
      </c>
      <c r="B69">
        <f>B14+(9/0.017)*(B15*B50-B30*B51)</f>
        <v>-0.06873236438561056</v>
      </c>
      <c r="C69">
        <f>C14+(9/0.017)*(C15*C50-C30*C51)</f>
        <v>-0.07965639782103676</v>
      </c>
      <c r="D69">
        <f>D14+(9/0.017)*(D15*D50-D30*D51)</f>
        <v>0.014900041192950682</v>
      </c>
      <c r="E69">
        <f>E14+(9/0.017)*(E15*E50-E30*E51)</f>
        <v>-0.03374416183671837</v>
      </c>
      <c r="F69">
        <f>F14+(9/0.017)*(F15*F50-F30*F51)</f>
        <v>0.16095575811889673</v>
      </c>
    </row>
    <row r="70" spans="1:6" ht="12.75">
      <c r="A70" t="s">
        <v>74</v>
      </c>
      <c r="B70">
        <f>B15+(10/0.017)*(B16*B50-B31*B51)</f>
        <v>-0.441703800955985</v>
      </c>
      <c r="C70">
        <f>C15+(10/0.017)*(C16*C50-C31*C51)</f>
        <v>-0.1765157718469875</v>
      </c>
      <c r="D70">
        <f>D15+(10/0.017)*(D16*D50-D31*D51)</f>
        <v>-0.1622682118148377</v>
      </c>
      <c r="E70">
        <f>E15+(10/0.017)*(E16*E50-E31*E51)</f>
        <v>-0.21869859190594632</v>
      </c>
      <c r="F70">
        <f>F15+(10/0.017)*(F16*F50-F31*F51)</f>
        <v>-0.4208394816911435</v>
      </c>
    </row>
    <row r="71" spans="1:6" ht="12.75">
      <c r="A71" t="s">
        <v>75</v>
      </c>
      <c r="B71">
        <f>B16+(11/0.017)*(B17*B50-B32*B51)</f>
        <v>0.027445995361173686</v>
      </c>
      <c r="C71">
        <f>C16+(11/0.017)*(C17*C50-C32*C51)</f>
        <v>0.014045130582248067</v>
      </c>
      <c r="D71">
        <f>D16+(11/0.017)*(D17*D50-D32*D51)</f>
        <v>0.02045362626290997</v>
      </c>
      <c r="E71">
        <f>E16+(11/0.017)*(E17*E50-E32*E51)</f>
        <v>0.029132077214594092</v>
      </c>
      <c r="F71">
        <f>F16+(11/0.017)*(F17*F50-F32*F51)</f>
        <v>-0.0389684129924326</v>
      </c>
    </row>
    <row r="72" spans="1:6" ht="12.75">
      <c r="A72" t="s">
        <v>76</v>
      </c>
      <c r="B72">
        <f>B17+(12/0.017)*(B18*B50-B33*B51)</f>
        <v>-0.01051868027885927</v>
      </c>
      <c r="C72">
        <f>C17+(12/0.017)*(C18*C50-C33*C51)</f>
        <v>0.006110358007780727</v>
      </c>
      <c r="D72">
        <f>D17+(12/0.017)*(D18*D50-D33*D51)</f>
        <v>-0.026163486131644313</v>
      </c>
      <c r="E72">
        <f>E17+(12/0.017)*(E18*E50-E33*E51)</f>
        <v>0.009647662469578492</v>
      </c>
      <c r="F72">
        <f>F17+(12/0.017)*(F18*F50-F33*F51)</f>
        <v>-0.009428249703223267</v>
      </c>
    </row>
    <row r="73" spans="1:6" ht="12.75">
      <c r="A73" t="s">
        <v>77</v>
      </c>
      <c r="B73">
        <f>B18+(13/0.017)*(B19*B50-B34*B51)</f>
        <v>0.007602027664234456</v>
      </c>
      <c r="C73">
        <f>C18+(13/0.017)*(C19*C50-C34*C51)</f>
        <v>-0.013730976117047544</v>
      </c>
      <c r="D73">
        <f>D18+(13/0.017)*(D19*D50-D34*D51)</f>
        <v>0.009655216617382358</v>
      </c>
      <c r="E73">
        <f>E18+(13/0.017)*(E19*E50-E34*E51)</f>
        <v>-0.022875640886898804</v>
      </c>
      <c r="F73">
        <f>F18+(13/0.017)*(F19*F50-F34*F51)</f>
        <v>-0.0008491062598929427</v>
      </c>
    </row>
    <row r="74" spans="1:6" ht="12.75">
      <c r="A74" t="s">
        <v>78</v>
      </c>
      <c r="B74">
        <f>B19+(14/0.017)*(B20*B50-B35*B51)</f>
        <v>-0.2165114611188264</v>
      </c>
      <c r="C74">
        <f>C19+(14/0.017)*(C20*C50-C35*C51)</f>
        <v>-0.1861591676354754</v>
      </c>
      <c r="D74">
        <f>D19+(14/0.017)*(D20*D50-D35*D51)</f>
        <v>-0.2005243319150167</v>
      </c>
      <c r="E74">
        <f>E19+(14/0.017)*(E20*E50-E35*E51)</f>
        <v>-0.1823081998223765</v>
      </c>
      <c r="F74">
        <f>F19+(14/0.017)*(F20*F50-F35*F51)</f>
        <v>-0.14806798888997122</v>
      </c>
    </row>
    <row r="75" spans="1:6" ht="12.75">
      <c r="A75" t="s">
        <v>79</v>
      </c>
      <c r="B75" s="55">
        <f>B20</f>
        <v>0.001549481</v>
      </c>
      <c r="C75" s="55">
        <f>C20</f>
        <v>-0.004360007</v>
      </c>
      <c r="D75" s="55">
        <f>D20</f>
        <v>-0.006793812</v>
      </c>
      <c r="E75" s="55">
        <f>E20</f>
        <v>-0.006972748</v>
      </c>
      <c r="F75" s="55">
        <f>F20</f>
        <v>-0.006872246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68.34734622854704</v>
      </c>
      <c r="C82">
        <f>C22+(2/0.017)*(C8*C51+C23*C50)</f>
        <v>59.286402030580234</v>
      </c>
      <c r="D82">
        <f>D22+(2/0.017)*(D8*D51+D23*D50)</f>
        <v>15.371572579418675</v>
      </c>
      <c r="E82">
        <f>E22+(2/0.017)*(E8*E51+E23*E50)</f>
        <v>-39.50990957090113</v>
      </c>
      <c r="F82">
        <f>F22+(2/0.017)*(F8*F51+F23*F50)</f>
        <v>-139.31217552962178</v>
      </c>
    </row>
    <row r="83" spans="1:6" ht="12.75">
      <c r="A83" t="s">
        <v>82</v>
      </c>
      <c r="B83">
        <f>B23+(3/0.017)*(B9*B51+B24*B50)</f>
        <v>-1.4654904438471508</v>
      </c>
      <c r="C83">
        <f>C23+(3/0.017)*(C9*C51+C24*C50)</f>
        <v>-3.2276461772458314</v>
      </c>
      <c r="D83">
        <f>D23+(3/0.017)*(D9*D51+D24*D50)</f>
        <v>-4.217390215852738</v>
      </c>
      <c r="E83">
        <f>E23+(3/0.017)*(E9*E51+E24*E50)</f>
        <v>0.3223874281260226</v>
      </c>
      <c r="F83">
        <f>F23+(3/0.017)*(F9*F51+F24*F50)</f>
        <v>3.4233084941948007</v>
      </c>
    </row>
    <row r="84" spans="1:6" ht="12.75">
      <c r="A84" t="s">
        <v>83</v>
      </c>
      <c r="B84">
        <f>B24+(4/0.017)*(B10*B51+B25*B50)</f>
        <v>-2.260623047705256</v>
      </c>
      <c r="C84">
        <f>C24+(4/0.017)*(C10*C51+C25*C50)</f>
        <v>-1.5127889555977059</v>
      </c>
      <c r="D84">
        <f>D24+(4/0.017)*(D10*D51+D25*D50)</f>
        <v>-0.5363294230872061</v>
      </c>
      <c r="E84">
        <f>E24+(4/0.017)*(E10*E51+E25*E50)</f>
        <v>-2.280445071816337</v>
      </c>
      <c r="F84">
        <f>F24+(4/0.017)*(F10*F51+F25*F50)</f>
        <v>0.2467203442749736</v>
      </c>
    </row>
    <row r="85" spans="1:6" ht="12.75">
      <c r="A85" t="s">
        <v>84</v>
      </c>
      <c r="B85">
        <f>B25+(5/0.017)*(B11*B51+B26*B50)</f>
        <v>0.003880744036109579</v>
      </c>
      <c r="C85">
        <f>C25+(5/0.017)*(C11*C51+C26*C50)</f>
        <v>-0.9060039242095945</v>
      </c>
      <c r="D85">
        <f>D25+(5/0.017)*(D11*D51+D26*D50)</f>
        <v>-1.5663632475011637</v>
      </c>
      <c r="E85">
        <f>E25+(5/0.017)*(E11*E51+E26*E50)</f>
        <v>-0.3735415338070757</v>
      </c>
      <c r="F85">
        <f>F25+(5/0.017)*(F11*F51+F26*F50)</f>
        <v>-1.4076906249711467</v>
      </c>
    </row>
    <row r="86" spans="1:6" ht="12.75">
      <c r="A86" t="s">
        <v>85</v>
      </c>
      <c r="B86">
        <f>B26+(6/0.017)*(B12*B51+B27*B50)</f>
        <v>0.7670789134983585</v>
      </c>
      <c r="C86">
        <f>C26+(6/0.017)*(C12*C51+C27*C50)</f>
        <v>0.7823363550064878</v>
      </c>
      <c r="D86">
        <f>D26+(6/0.017)*(D12*D51+D27*D50)</f>
        <v>1.5395373576208644</v>
      </c>
      <c r="E86">
        <f>E26+(6/0.017)*(E12*E51+E27*E50)</f>
        <v>0.8510537168905412</v>
      </c>
      <c r="F86">
        <f>F26+(6/0.017)*(F12*F51+F27*F50)</f>
        <v>0.9001208851497627</v>
      </c>
    </row>
    <row r="87" spans="1:6" ht="12.75">
      <c r="A87" t="s">
        <v>86</v>
      </c>
      <c r="B87">
        <f>B27+(7/0.017)*(B13*B51+B28*B50)</f>
        <v>-0.23027542683170374</v>
      </c>
      <c r="C87">
        <f>C27+(7/0.017)*(C13*C51+C28*C50)</f>
        <v>-0.09077853362745779</v>
      </c>
      <c r="D87">
        <f>D27+(7/0.017)*(D13*D51+D28*D50)</f>
        <v>0.06676625469868236</v>
      </c>
      <c r="E87">
        <f>E27+(7/0.017)*(E13*E51+E28*E50)</f>
        <v>-0.5140199741607215</v>
      </c>
      <c r="F87">
        <f>F27+(7/0.017)*(F13*F51+F28*F50)</f>
        <v>-0.041339823968743764</v>
      </c>
    </row>
    <row r="88" spans="1:6" ht="12.75">
      <c r="A88" t="s">
        <v>87</v>
      </c>
      <c r="B88">
        <f>B28+(8/0.017)*(B14*B51+B29*B50)</f>
        <v>-0.24176771398911526</v>
      </c>
      <c r="C88">
        <f>C28+(8/0.017)*(C14*C51+C29*C50)</f>
        <v>-0.3671703462176126</v>
      </c>
      <c r="D88">
        <f>D28+(8/0.017)*(D14*D51+D29*D50)</f>
        <v>-0.2491266432287853</v>
      </c>
      <c r="E88">
        <f>E28+(8/0.017)*(E14*E51+E29*E50)</f>
        <v>-0.15811647541071236</v>
      </c>
      <c r="F88">
        <f>F28+(8/0.017)*(F14*F51+F29*F50)</f>
        <v>-0.1524954795760108</v>
      </c>
    </row>
    <row r="89" spans="1:6" ht="12.75">
      <c r="A89" t="s">
        <v>88</v>
      </c>
      <c r="B89">
        <f>B29+(9/0.017)*(B15*B51+B30*B50)</f>
        <v>0.0005470951664340255</v>
      </c>
      <c r="C89">
        <f>C29+(9/0.017)*(C15*C51+C30*C50)</f>
        <v>-0.05592517618254196</v>
      </c>
      <c r="D89">
        <f>D29+(9/0.017)*(D15*D51+D30*D50)</f>
        <v>-0.09267593336754054</v>
      </c>
      <c r="E89">
        <f>E29+(9/0.017)*(E15*E51+E30*E50)</f>
        <v>-0.023537829241957624</v>
      </c>
      <c r="F89">
        <f>F29+(9/0.017)*(F15*F51+F30*F50)</f>
        <v>-0.1251753891494254</v>
      </c>
    </row>
    <row r="90" spans="1:6" ht="12.75">
      <c r="A90" t="s">
        <v>89</v>
      </c>
      <c r="B90">
        <f>B30+(10/0.017)*(B16*B51+B31*B50)</f>
        <v>0.15350763073742105</v>
      </c>
      <c r="C90">
        <f>C30+(10/0.017)*(C16*C51+C31*C50)</f>
        <v>0.11947151308889804</v>
      </c>
      <c r="D90">
        <f>D30+(10/0.017)*(D16*D51+D31*D50)</f>
        <v>0.17769489342057254</v>
      </c>
      <c r="E90">
        <f>E30+(10/0.017)*(E16*E51+E31*E50)</f>
        <v>0.12500306170677</v>
      </c>
      <c r="F90">
        <f>F30+(10/0.017)*(F16*F51+F31*F50)</f>
        <v>0.38995080835572754</v>
      </c>
    </row>
    <row r="91" spans="1:6" ht="12.75">
      <c r="A91" t="s">
        <v>90</v>
      </c>
      <c r="B91">
        <f>B31+(11/0.017)*(B17*B51+B32*B50)</f>
        <v>-0.020626586885708495</v>
      </c>
      <c r="C91">
        <f>C31+(11/0.017)*(C17*C51+C32*C50)</f>
        <v>0.00360237831793627</v>
      </c>
      <c r="D91">
        <f>D31+(11/0.017)*(D17*D51+D32*D50)</f>
        <v>0.01810676775719545</v>
      </c>
      <c r="E91">
        <f>E31+(11/0.017)*(E17*E51+E32*E50)</f>
        <v>-0.040895995184104424</v>
      </c>
      <c r="F91">
        <f>F31+(11/0.017)*(F17*F51+F32*F50)</f>
        <v>-0.04147251421147735</v>
      </c>
    </row>
    <row r="92" spans="1:6" ht="12.75">
      <c r="A92" t="s">
        <v>91</v>
      </c>
      <c r="B92">
        <f>B32+(12/0.017)*(B18*B51+B33*B50)</f>
        <v>0.03795472443712923</v>
      </c>
      <c r="C92">
        <f>C32+(12/0.017)*(C18*C51+C33*C50)</f>
        <v>-0.00117803949625</v>
      </c>
      <c r="D92">
        <f>D32+(12/0.017)*(D18*D51+D33*D50)</f>
        <v>-0.015504249635269014</v>
      </c>
      <c r="E92">
        <f>E32+(12/0.017)*(E18*E51+E33*E50)</f>
        <v>-0.024749275043483884</v>
      </c>
      <c r="F92">
        <f>F32+(12/0.017)*(F18*F51+F33*F50)</f>
        <v>0.015549601695132241</v>
      </c>
    </row>
    <row r="93" spans="1:6" ht="12.75">
      <c r="A93" t="s">
        <v>92</v>
      </c>
      <c r="B93">
        <f>B33+(13/0.017)*(B19*B51+B34*B50)</f>
        <v>0.08681309123677539</v>
      </c>
      <c r="C93">
        <f>C33+(13/0.017)*(C19*C51+C34*C50)</f>
        <v>0.079802527460365</v>
      </c>
      <c r="D93">
        <f>D33+(13/0.017)*(D19*D51+D34*D50)</f>
        <v>0.10659692609931021</v>
      </c>
      <c r="E93">
        <f>E33+(13/0.017)*(E19*E51+E34*E50)</f>
        <v>0.08686151509484594</v>
      </c>
      <c r="F93">
        <f>F33+(13/0.017)*(F19*F51+F34*F50)</f>
        <v>0.04587525538779441</v>
      </c>
    </row>
    <row r="94" spans="1:6" ht="12.75">
      <c r="A94" t="s">
        <v>93</v>
      </c>
      <c r="B94">
        <f>B34+(14/0.017)*(B20*B51+B35*B50)</f>
        <v>-0.0067038666010661675</v>
      </c>
      <c r="C94">
        <f>C34+(14/0.017)*(C20*C51+C35*C50)</f>
        <v>0.007885102675928683</v>
      </c>
      <c r="D94">
        <f>D34+(14/0.017)*(D20*D51+D35*D50)</f>
        <v>0.01855505997371168</v>
      </c>
      <c r="E94">
        <f>E34+(14/0.017)*(E20*E51+E35*E50)</f>
        <v>0.0116379240703192</v>
      </c>
      <c r="F94">
        <f>F34+(14/0.017)*(F20*F51+F35*F50)</f>
        <v>-0.008133002443370908</v>
      </c>
    </row>
    <row r="95" spans="1:6" ht="12.75">
      <c r="A95" t="s">
        <v>94</v>
      </c>
      <c r="B95" s="55">
        <f>B35</f>
        <v>-0.007032692</v>
      </c>
      <c r="C95" s="55">
        <f>C35</f>
        <v>-0.009634153</v>
      </c>
      <c r="D95" s="55">
        <f>D35</f>
        <v>-0.01365482</v>
      </c>
      <c r="E95" s="55">
        <f>E35</f>
        <v>0.0009617606</v>
      </c>
      <c r="F95" s="55">
        <f>F35</f>
        <v>0.0009061907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-3.425980579662333</v>
      </c>
      <c r="C103">
        <f>C63*10000/C62</f>
        <v>-1.1358050722647905</v>
      </c>
      <c r="D103">
        <f>D63*10000/D62</f>
        <v>-1.19414546646121</v>
      </c>
      <c r="E103">
        <f>E63*10000/E62</f>
        <v>-4.085509339235078</v>
      </c>
      <c r="F103">
        <f>F63*10000/F62</f>
        <v>-2.1149596405960676</v>
      </c>
      <c r="G103">
        <f>AVERAGE(C103:E103)</f>
        <v>-2.138486625987026</v>
      </c>
      <c r="H103">
        <f>STDEV(C103:E103)</f>
        <v>1.6864234298735905</v>
      </c>
      <c r="I103">
        <f>(B103*B4+C103*C4+D103*D4+E103*E4+F103*F4)/SUM(B4:F4)</f>
        <v>-2.3219588682579664</v>
      </c>
      <c r="K103">
        <f>(LN(H103)+LN(H123))/2-LN(K114*K115^3)</f>
        <v>-3.1821903242647966</v>
      </c>
    </row>
    <row r="104" spans="1:11" ht="12.75">
      <c r="A104" t="s">
        <v>68</v>
      </c>
      <c r="B104">
        <f>B64*10000/B62</f>
        <v>-0.3103927525839401</v>
      </c>
      <c r="C104">
        <f>C64*10000/C62</f>
        <v>-0.8373689821367815</v>
      </c>
      <c r="D104">
        <f>D64*10000/D62</f>
        <v>-0.3625522234931563</v>
      </c>
      <c r="E104">
        <f>E64*10000/E62</f>
        <v>-0.4117460132147967</v>
      </c>
      <c r="F104">
        <f>F64*10000/F62</f>
        <v>-1.5266569671785784</v>
      </c>
      <c r="G104">
        <f>AVERAGE(C104:E104)</f>
        <v>-0.5372224062815781</v>
      </c>
      <c r="H104">
        <f>STDEV(C104:E104)</f>
        <v>0.26109573432937694</v>
      </c>
      <c r="I104">
        <f>(B104*B4+C104*C4+D104*D4+E104*E4+F104*F4)/SUM(B4:F4)</f>
        <v>-0.6360011778063407</v>
      </c>
      <c r="K104">
        <f>(LN(H104)+LN(H124))/2-LN(K114*K115^4)</f>
        <v>-4.025934470479504</v>
      </c>
    </row>
    <row r="105" spans="1:11" ht="12.75">
      <c r="A105" t="s">
        <v>69</v>
      </c>
      <c r="B105">
        <f>B65*10000/B62</f>
        <v>-0.6525485164203904</v>
      </c>
      <c r="C105">
        <f>C65*10000/C62</f>
        <v>0.43284017969376115</v>
      </c>
      <c r="D105">
        <f>D65*10000/D62</f>
        <v>0.12585769928657523</v>
      </c>
      <c r="E105">
        <f>E65*10000/E62</f>
        <v>2.0199117431431426</v>
      </c>
      <c r="F105">
        <f>F65*10000/F62</f>
        <v>-0.4020983924274469</v>
      </c>
      <c r="G105">
        <f>AVERAGE(C105:E105)</f>
        <v>0.8595365407078264</v>
      </c>
      <c r="H105">
        <f>STDEV(C105:E105)</f>
        <v>1.0165689935461035</v>
      </c>
      <c r="I105">
        <f>(B105*B4+C105*C4+D105*D4+E105*E4+F105*F4)/SUM(B4:F4)</f>
        <v>0.47247124674651214</v>
      </c>
      <c r="K105">
        <f>(LN(H105)+LN(H125))/2-LN(K114*K115^5)</f>
        <v>-2.9451678561935255</v>
      </c>
    </row>
    <row r="106" spans="1:11" ht="12.75">
      <c r="A106" t="s">
        <v>70</v>
      </c>
      <c r="B106">
        <f>B66*10000/B62</f>
        <v>2.2679891211481755</v>
      </c>
      <c r="C106">
        <f>C66*10000/C62</f>
        <v>1.0900325576544876</v>
      </c>
      <c r="D106">
        <f>D66*10000/D62</f>
        <v>1.6835548549647426</v>
      </c>
      <c r="E106">
        <f>E66*10000/E62</f>
        <v>0.4210371148197588</v>
      </c>
      <c r="F106">
        <f>F66*10000/F62</f>
        <v>12.806514718758404</v>
      </c>
      <c r="G106">
        <f>AVERAGE(C106:E106)</f>
        <v>1.064874842479663</v>
      </c>
      <c r="H106">
        <f>STDEV(C106:E106)</f>
        <v>0.6316347394023006</v>
      </c>
      <c r="I106">
        <f>(B106*B4+C106*C4+D106*D4+E106*E4+F106*F4)/SUM(B4:F4)</f>
        <v>2.8011700560994863</v>
      </c>
      <c r="K106">
        <f>(LN(H106)+LN(H126))/2-LN(K114*K115^6)</f>
        <v>-2.7695858780816853</v>
      </c>
    </row>
    <row r="107" spans="1:11" ht="12.75">
      <c r="A107" t="s">
        <v>71</v>
      </c>
      <c r="B107">
        <f>B67*10000/B62</f>
        <v>-0.030713115932284842</v>
      </c>
      <c r="C107">
        <f>C67*10000/C62</f>
        <v>0.4293160857340147</v>
      </c>
      <c r="D107">
        <f>D67*10000/D62</f>
        <v>0.3156724017194326</v>
      </c>
      <c r="E107">
        <f>E67*10000/E62</f>
        <v>0.3693721432764962</v>
      </c>
      <c r="F107">
        <f>F67*10000/F62</f>
        <v>-0.17522102554905403</v>
      </c>
      <c r="G107">
        <f>AVERAGE(C107:E107)</f>
        <v>0.3714535435766479</v>
      </c>
      <c r="H107">
        <f>STDEV(C107:E107)</f>
        <v>0.056850425675702546</v>
      </c>
      <c r="I107">
        <f>(B107*B4+C107*C4+D107*D4+E107*E4+F107*F4)/SUM(B4:F4)</f>
        <v>0.24043591139074963</v>
      </c>
      <c r="K107">
        <f>(LN(H107)+LN(H127))/2-LN(K114*K115^7)</f>
        <v>-3.5483703345444564</v>
      </c>
    </row>
    <row r="108" spans="1:9" ht="12.75">
      <c r="A108" t="s">
        <v>72</v>
      </c>
      <c r="B108">
        <f>B68*10000/B62</f>
        <v>-0.06334178760388622</v>
      </c>
      <c r="C108">
        <f>C68*10000/C62</f>
        <v>-0.0589196004972042</v>
      </c>
      <c r="D108">
        <f>D68*10000/D62</f>
        <v>-0.10783299674445286</v>
      </c>
      <c r="E108">
        <f>E68*10000/E62</f>
        <v>0.16613158047041343</v>
      </c>
      <c r="F108">
        <f>F68*10000/F62</f>
        <v>-0.23876976197819685</v>
      </c>
      <c r="G108">
        <f>AVERAGE(C108:E108)</f>
        <v>-0.00020700559041454217</v>
      </c>
      <c r="H108">
        <f>STDEV(C108:E108)</f>
        <v>0.14611476308931515</v>
      </c>
      <c r="I108">
        <f>(B108*B4+C108*C4+D108*D4+E108*E4+F108*F4)/SUM(B4:F4)</f>
        <v>-0.04109543004312334</v>
      </c>
    </row>
    <row r="109" spans="1:9" ht="12.75">
      <c r="A109" t="s">
        <v>73</v>
      </c>
      <c r="B109">
        <f>B69*10000/B62</f>
        <v>-0.0687326463609571</v>
      </c>
      <c r="C109">
        <f>C69*10000/C62</f>
        <v>-0.07965665174385558</v>
      </c>
      <c r="D109">
        <f>D69*10000/D62</f>
        <v>0.014899944344324956</v>
      </c>
      <c r="E109">
        <f>E69*10000/E62</f>
        <v>-0.03374385778870998</v>
      </c>
      <c r="F109">
        <f>F69*10000/F62</f>
        <v>0.16095725803223357</v>
      </c>
      <c r="G109">
        <f>AVERAGE(C109:E109)</f>
        <v>-0.032833521729413534</v>
      </c>
      <c r="H109">
        <f>STDEV(C109:E109)</f>
        <v>0.04728487072787099</v>
      </c>
      <c r="I109">
        <f>(B109*B4+C109*C4+D109*D4+E109*E4+F109*F4)/SUM(B4:F4)</f>
        <v>-0.012269043196987657</v>
      </c>
    </row>
    <row r="110" spans="1:11" ht="12.75">
      <c r="A110" t="s">
        <v>74</v>
      </c>
      <c r="B110">
        <f>B70*10000/B62</f>
        <v>-0.4417056130511088</v>
      </c>
      <c r="C110">
        <f>C70*10000/C62</f>
        <v>-0.17651633453101015</v>
      </c>
      <c r="D110">
        <f>D70*10000/D62</f>
        <v>-0.16226715708934333</v>
      </c>
      <c r="E110">
        <f>E70*10000/E62</f>
        <v>-0.2186966213466647</v>
      </c>
      <c r="F110">
        <f>F70*10000/F62</f>
        <v>-0.42084340340701515</v>
      </c>
      <c r="G110">
        <f>AVERAGE(C110:E110)</f>
        <v>-0.1858267043223394</v>
      </c>
      <c r="H110">
        <f>STDEV(C110:E110)</f>
        <v>0.029344221719625783</v>
      </c>
      <c r="I110">
        <f>(B110*B4+C110*C4+D110*D4+E110*E4+F110*F4)/SUM(B4:F4)</f>
        <v>-0.25418848456317905</v>
      </c>
      <c r="K110">
        <f>EXP(AVERAGE(K103:K107))</f>
        <v>0.03709586494039398</v>
      </c>
    </row>
    <row r="111" spans="1:9" ht="12.75">
      <c r="A111" t="s">
        <v>75</v>
      </c>
      <c r="B111">
        <f>B71*10000/B62</f>
        <v>0.027446107958697757</v>
      </c>
      <c r="C111">
        <f>C71*10000/C62</f>
        <v>0.014045175354284537</v>
      </c>
      <c r="D111">
        <f>D71*10000/D62</f>
        <v>0.02045349331659331</v>
      </c>
      <c r="E111">
        <f>E71*10000/E62</f>
        <v>0.029131814723260027</v>
      </c>
      <c r="F111">
        <f>F71*10000/F62</f>
        <v>-0.03896877613099345</v>
      </c>
      <c r="G111">
        <f>AVERAGE(C111:E111)</f>
        <v>0.02121016113137929</v>
      </c>
      <c r="H111">
        <f>STDEV(C111:E111)</f>
        <v>0.007571729095710571</v>
      </c>
      <c r="I111">
        <f>(B111*B4+C111*C4+D111*D4+E111*E4+F111*F4)/SUM(B4:F4)</f>
        <v>0.014108303791721686</v>
      </c>
    </row>
    <row r="112" spans="1:9" ht="12.75">
      <c r="A112" t="s">
        <v>76</v>
      </c>
      <c r="B112">
        <f>B72*10000/B62</f>
        <v>-0.01051872343187086</v>
      </c>
      <c r="C112">
        <f>C72*10000/C62</f>
        <v>0.006110377485931534</v>
      </c>
      <c r="D112">
        <f>D72*10000/D62</f>
        <v>-0.02616331607186775</v>
      </c>
      <c r="E112">
        <f>E72*10000/E62</f>
        <v>0.009647575540391343</v>
      </c>
      <c r="F112">
        <f>F72*10000/F62</f>
        <v>-0.009428337563127368</v>
      </c>
      <c r="G112">
        <f>AVERAGE(C112:E112)</f>
        <v>-0.0034684543485149575</v>
      </c>
      <c r="H112">
        <f>STDEV(C112:E112)</f>
        <v>0.019733740243570056</v>
      </c>
      <c r="I112">
        <f>(B112*B4+C112*C4+D112*D4+E112*E4+F112*F4)/SUM(B4:F4)</f>
        <v>-0.005280768279071706</v>
      </c>
    </row>
    <row r="113" spans="1:9" ht="12.75">
      <c r="A113" t="s">
        <v>77</v>
      </c>
      <c r="B113">
        <f>B73*10000/B62</f>
        <v>0.007602058851643828</v>
      </c>
      <c r="C113">
        <f>C73*10000/C62</f>
        <v>-0.013731019887645468</v>
      </c>
      <c r="D113">
        <f>D73*10000/D62</f>
        <v>0.009655153859538378</v>
      </c>
      <c r="E113">
        <f>E73*10000/E62</f>
        <v>-0.022875434768486795</v>
      </c>
      <c r="F113">
        <f>F73*10000/F62</f>
        <v>-0.0008491141725381223</v>
      </c>
      <c r="G113">
        <f>AVERAGE(C113:E113)</f>
        <v>-0.008983766932197962</v>
      </c>
      <c r="H113">
        <f>STDEV(C113:E113)</f>
        <v>0.016776832450993363</v>
      </c>
      <c r="I113">
        <f>(B113*B4+C113*C4+D113*D4+E113*E4+F113*F4)/SUM(B4:F4)</f>
        <v>-0.005498752479141741</v>
      </c>
    </row>
    <row r="114" spans="1:11" ht="12.75">
      <c r="A114" t="s">
        <v>78</v>
      </c>
      <c r="B114">
        <f>B74*10000/B62</f>
        <v>-0.21651234935968391</v>
      </c>
      <c r="C114">
        <f>C74*10000/C62</f>
        <v>-0.18615976106000742</v>
      </c>
      <c r="D114">
        <f>D74*10000/D62</f>
        <v>-0.20052302852895762</v>
      </c>
      <c r="E114">
        <f>E74*10000/E62</f>
        <v>-0.18230655715466595</v>
      </c>
      <c r="F114">
        <f>F74*10000/F62</f>
        <v>-0.14806936870485882</v>
      </c>
      <c r="G114">
        <f>AVERAGE(C114:E114)</f>
        <v>-0.18966311558121032</v>
      </c>
      <c r="H114">
        <f>STDEV(C114:E114)</f>
        <v>0.009600264423885924</v>
      </c>
      <c r="I114">
        <f>(B114*B4+C114*C4+D114*D4+E114*E4+F114*F4)/SUM(B4:F4)</f>
        <v>-0.18802187796934108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0.0015494873567643255</v>
      </c>
      <c r="C115">
        <f>C75*10000/C62</f>
        <v>-0.004360020898510325</v>
      </c>
      <c r="D115">
        <f>D75*10000/D62</f>
        <v>-0.006793767840970698</v>
      </c>
      <c r="E115">
        <f>E75*10000/E62</f>
        <v>-0.006972685172831476</v>
      </c>
      <c r="F115">
        <f>F75*10000/F62</f>
        <v>-0.006872310041035561</v>
      </c>
      <c r="G115">
        <f>AVERAGE(C115:E115)</f>
        <v>-0.006042157970770834</v>
      </c>
      <c r="H115">
        <f>STDEV(C115:E115)</f>
        <v>0.0014595176259007284</v>
      </c>
      <c r="I115">
        <f>(B115*B4+C115*C4+D115*D4+E115*E4+F115*F4)/SUM(B4:F4)</f>
        <v>-0.005051634070193123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68.34762662435199</v>
      </c>
      <c r="C122">
        <f>C82*10000/C62</f>
        <v>59.286591019421486</v>
      </c>
      <c r="D122">
        <f>D82*10000/D62</f>
        <v>15.371472665890902</v>
      </c>
      <c r="E122">
        <f>E82*10000/E62</f>
        <v>-39.509553571265556</v>
      </c>
      <c r="F122">
        <f>F82*10000/F62</f>
        <v>-139.3134737509001</v>
      </c>
      <c r="G122">
        <f>AVERAGE(C122:E122)</f>
        <v>11.71617003801561</v>
      </c>
      <c r="H122">
        <f>STDEV(C122:E122)</f>
        <v>49.4993987283886</v>
      </c>
      <c r="I122">
        <f>(B122*B4+C122*C4+D122*D4+E122*E4+F122*F4)/SUM(B4:F4)</f>
        <v>-0.15741517365389313</v>
      </c>
    </row>
    <row r="123" spans="1:9" ht="12.75">
      <c r="A123" t="s">
        <v>82</v>
      </c>
      <c r="B123">
        <f>B83*10000/B62</f>
        <v>-1.4654964560392156</v>
      </c>
      <c r="C123">
        <f>C83*10000/C62</f>
        <v>-3.227656466099432</v>
      </c>
      <c r="D123">
        <f>D83*10000/D62</f>
        <v>-4.2173628032811035</v>
      </c>
      <c r="E123">
        <f>E83*10000/E62</f>
        <v>0.32238452329004164</v>
      </c>
      <c r="F123">
        <f>F83*10000/F62</f>
        <v>3.4233403952968584</v>
      </c>
      <c r="G123">
        <f>AVERAGE(C123:E123)</f>
        <v>-2.374211582030165</v>
      </c>
      <c r="H123">
        <f>STDEV(C123:E123)</f>
        <v>2.3871746008378754</v>
      </c>
      <c r="I123">
        <f>(B123*B4+C123*C4+D123*D4+E123*E4+F123*F4)/SUM(B4:F4)</f>
        <v>-1.471249441278262</v>
      </c>
    </row>
    <row r="124" spans="1:9" ht="12.75">
      <c r="A124" t="s">
        <v>83</v>
      </c>
      <c r="B124">
        <f>B84*10000/B62</f>
        <v>-2.2606323219383335</v>
      </c>
      <c r="C124">
        <f>C84*10000/C62</f>
        <v>-1.512793777955312</v>
      </c>
      <c r="D124">
        <f>D84*10000/D62</f>
        <v>-0.5363259370050611</v>
      </c>
      <c r="E124">
        <f>E84*10000/E62</f>
        <v>-2.280424524120244</v>
      </c>
      <c r="F124">
        <f>F84*10000/F62</f>
        <v>0.24672264341070613</v>
      </c>
      <c r="G124">
        <f>AVERAGE(C124:E124)</f>
        <v>-1.4431814130268723</v>
      </c>
      <c r="H124">
        <f>STDEV(C124:E124)</f>
        <v>0.874130643215013</v>
      </c>
      <c r="I124">
        <f>(B124*B4+C124*C4+D124*D4+E124*E4+F124*F4)/SUM(B4:F4)</f>
        <v>-1.3369736778208785</v>
      </c>
    </row>
    <row r="125" spans="1:9" ht="12.75">
      <c r="A125" t="s">
        <v>84</v>
      </c>
      <c r="B125">
        <f>B85*10000/B62</f>
        <v>0.0038807599569083795</v>
      </c>
      <c r="C125">
        <f>C85*10000/C62</f>
        <v>-0.9060068123024108</v>
      </c>
      <c r="D125">
        <f>D85*10000/D62</f>
        <v>-1.566353066312673</v>
      </c>
      <c r="E125">
        <f>E85*10000/E62</f>
        <v>-0.3735381680527282</v>
      </c>
      <c r="F125">
        <f>F85*10000/F62</f>
        <v>-1.4077037429482058</v>
      </c>
      <c r="G125">
        <f>AVERAGE(C125:E125)</f>
        <v>-0.948632682222604</v>
      </c>
      <c r="H125">
        <f>STDEV(C125:E125)</f>
        <v>0.5975488004904373</v>
      </c>
      <c r="I125">
        <f>(B125*B4+C125*C4+D125*D4+E125*E4+F125*F4)/SUM(B4:F4)</f>
        <v>-0.8715522742083882</v>
      </c>
    </row>
    <row r="126" spans="1:9" ht="12.75">
      <c r="A126" t="s">
        <v>85</v>
      </c>
      <c r="B126">
        <f>B86*10000/B62</f>
        <v>0.7670820604487711</v>
      </c>
      <c r="C126">
        <f>C86*10000/C62</f>
        <v>0.7823388488809031</v>
      </c>
      <c r="D126">
        <f>D86*10000/D62</f>
        <v>1.5395273507977014</v>
      </c>
      <c r="E126">
        <f>E86*10000/E62</f>
        <v>0.8510460485659016</v>
      </c>
      <c r="F126">
        <f>F86*10000/F62</f>
        <v>0.9001292731896575</v>
      </c>
      <c r="G126">
        <f>AVERAGE(C126:E126)</f>
        <v>1.057637416081502</v>
      </c>
      <c r="H126">
        <f>STDEV(C126:E126)</f>
        <v>0.41874049446850187</v>
      </c>
      <c r="I126">
        <f>(B126*B4+C126*C4+D126*D4+E126*E4+F126*F4)/SUM(B4:F4)</f>
        <v>0.9944925986264486</v>
      </c>
    </row>
    <row r="127" spans="1:9" ht="12.75">
      <c r="A127" t="s">
        <v>86</v>
      </c>
      <c r="B127">
        <f>B87*10000/B62</f>
        <v>-0.23027637153939512</v>
      </c>
      <c r="C127">
        <f>C87*10000/C62</f>
        <v>-0.09077882300460487</v>
      </c>
      <c r="D127">
        <f>D87*10000/D62</f>
        <v>0.06676582072538466</v>
      </c>
      <c r="E127">
        <f>E87*10000/E62</f>
        <v>-0.5140153426410479</v>
      </c>
      <c r="F127">
        <f>F87*10000/F62</f>
        <v>-0.041340209205991796</v>
      </c>
      <c r="G127">
        <f>AVERAGE(C127:E127)</f>
        <v>-0.17934278164008935</v>
      </c>
      <c r="H127">
        <f>STDEV(C127:E127)</f>
        <v>0.30034874896894037</v>
      </c>
      <c r="I127">
        <f>(B127*B4+C127*C4+D127*D4+E127*E4+F127*F4)/SUM(B4:F4)</f>
        <v>-0.168374526940904</v>
      </c>
    </row>
    <row r="128" spans="1:9" ht="12.75">
      <c r="A128" t="s">
        <v>87</v>
      </c>
      <c r="B128">
        <f>B88*10000/B62</f>
        <v>-0.24176870584405208</v>
      </c>
      <c r="C128">
        <f>C88*10000/C62</f>
        <v>-0.36717151665629494</v>
      </c>
      <c r="D128">
        <f>D88*10000/D62</f>
        <v>-0.24912502393305883</v>
      </c>
      <c r="E128">
        <f>E88*10000/E62</f>
        <v>-0.15811505071983767</v>
      </c>
      <c r="F128">
        <f>F88*10000/F62</f>
        <v>-0.15249690064976607</v>
      </c>
      <c r="G128">
        <f>AVERAGE(C128:E128)</f>
        <v>-0.2581371971030638</v>
      </c>
      <c r="H128">
        <f>STDEV(C128:E128)</f>
        <v>0.10481920595193848</v>
      </c>
      <c r="I128">
        <f>(B128*B4+C128*C4+D128*D4+E128*E4+F128*F4)/SUM(B4:F4)</f>
        <v>-0.24172603217203492</v>
      </c>
    </row>
    <row r="129" spans="1:9" ht="12.75">
      <c r="A129" t="s">
        <v>88</v>
      </c>
      <c r="B129">
        <f>B89*10000/B62</f>
        <v>0.0005470974108984859</v>
      </c>
      <c r="C129">
        <f>C89*10000/C62</f>
        <v>-0.05592535445671414</v>
      </c>
      <c r="D129">
        <f>D89*10000/D62</f>
        <v>-0.09267533098418682</v>
      </c>
      <c r="E129">
        <f>E89*10000/E62</f>
        <v>-0.023537617156971263</v>
      </c>
      <c r="F129">
        <f>F89*10000/F62</f>
        <v>-0.1251765556329226</v>
      </c>
      <c r="G129">
        <f>AVERAGE(C129:E129)</f>
        <v>-0.05737943419929074</v>
      </c>
      <c r="H129">
        <f>STDEV(C129:E129)</f>
        <v>0.03459178557456694</v>
      </c>
      <c r="I129">
        <f>(B129*B4+C129*C4+D129*D4+E129*E4+F129*F4)/SUM(B4:F4)</f>
        <v>-0.057996907535752554</v>
      </c>
    </row>
    <row r="130" spans="1:9" ht="12.75">
      <c r="A130" t="s">
        <v>89</v>
      </c>
      <c r="B130">
        <f>B90*10000/B62</f>
        <v>0.15350826050431124</v>
      </c>
      <c r="C130">
        <f>C90*10000/C62</f>
        <v>0.11947189393141923</v>
      </c>
      <c r="D130">
        <f>D90*10000/D62</f>
        <v>0.17769373842334782</v>
      </c>
      <c r="E130">
        <f>E90*10000/E62</f>
        <v>0.12500193538061796</v>
      </c>
      <c r="F130">
        <f>F90*10000/F62</f>
        <v>0.389954442226457</v>
      </c>
      <c r="G130">
        <f>AVERAGE(C130:E130)</f>
        <v>0.14072252257846166</v>
      </c>
      <c r="H130">
        <f>STDEV(C130:E130)</f>
        <v>0.03213718158759939</v>
      </c>
      <c r="I130">
        <f>(B130*B4+C130*C4+D130*D4+E130*E4+F130*F4)/SUM(B4:F4)</f>
        <v>0.17572451698725422</v>
      </c>
    </row>
    <row r="131" spans="1:9" ht="12.75">
      <c r="A131" t="s">
        <v>90</v>
      </c>
      <c r="B131">
        <f>B91*10000/B62</f>
        <v>-0.02062667150652777</v>
      </c>
      <c r="C131">
        <f>C91*10000/C62</f>
        <v>0.0036023898013334867</v>
      </c>
      <c r="D131">
        <f>D91*10000/D62</f>
        <v>0.018106650065200448</v>
      </c>
      <c r="E131">
        <f>E91*10000/E62</f>
        <v>-0.040895626695298955</v>
      </c>
      <c r="F131">
        <f>F91*10000/F62</f>
        <v>-0.04147290068523825</v>
      </c>
      <c r="G131">
        <f>AVERAGE(C131:E131)</f>
        <v>-0.006395528942921673</v>
      </c>
      <c r="H131">
        <f>STDEV(C131:E131)</f>
        <v>0.03074550292552048</v>
      </c>
      <c r="I131">
        <f>(B131*B4+C131*C4+D131*D4+E131*E4+F131*F4)/SUM(B4:F4)</f>
        <v>-0.01312520654500288</v>
      </c>
    </row>
    <row r="132" spans="1:9" ht="12.75">
      <c r="A132" t="s">
        <v>91</v>
      </c>
      <c r="B132">
        <f>B92*10000/B62</f>
        <v>0.03795488014683996</v>
      </c>
      <c r="C132">
        <f>C92*10000/C62</f>
        <v>-0.0011780432515178475</v>
      </c>
      <c r="D132">
        <f>D92*10000/D62</f>
        <v>-0.015504148859355</v>
      </c>
      <c r="E132">
        <f>E92*10000/E62</f>
        <v>-0.024749052042900184</v>
      </c>
      <c r="F132">
        <f>F92*10000/F62</f>
        <v>0.015549746598646335</v>
      </c>
      <c r="G132">
        <f>AVERAGE(C132:E132)</f>
        <v>-0.013810414717924343</v>
      </c>
      <c r="H132">
        <f>STDEV(C132:E132)</f>
        <v>0.011876433192134826</v>
      </c>
      <c r="I132">
        <f>(B132*B4+C132*C4+D132*D4+E132*E4+F132*F4)/SUM(B4:F4)</f>
        <v>-0.002397855244011708</v>
      </c>
    </row>
    <row r="133" spans="1:9" ht="12.75">
      <c r="A133" t="s">
        <v>92</v>
      </c>
      <c r="B133">
        <f>B93*10000/B62</f>
        <v>0.08681344738851998</v>
      </c>
      <c r="C133">
        <f>C93*10000/C62</f>
        <v>0.07980278184900517</v>
      </c>
      <c r="D133">
        <f>D93*10000/D62</f>
        <v>0.10659623323103787</v>
      </c>
      <c r="E133">
        <f>E93*10000/E62</f>
        <v>0.0868607324388476</v>
      </c>
      <c r="F133">
        <f>F93*10000/F62</f>
        <v>0.04587568288978745</v>
      </c>
      <c r="G133">
        <f>AVERAGE(C133:E133)</f>
        <v>0.09108658250629686</v>
      </c>
      <c r="H133">
        <f>STDEV(C133:E133)</f>
        <v>0.013887606555298219</v>
      </c>
      <c r="I133">
        <f>(B133*B4+C133*C4+D133*D4+E133*E4+F133*F4)/SUM(B4:F4)</f>
        <v>0.08445055577831395</v>
      </c>
    </row>
    <row r="134" spans="1:9" ht="12.75">
      <c r="A134" t="s">
        <v>93</v>
      </c>
      <c r="B134">
        <f>B94*10000/B62</f>
        <v>-0.006703894103759039</v>
      </c>
      <c r="C134">
        <f>C94*10000/C62</f>
        <v>0.00788512781148029</v>
      </c>
      <c r="D134">
        <f>D94*10000/D62</f>
        <v>0.01855493936786667</v>
      </c>
      <c r="E134">
        <f>E94*10000/E62</f>
        <v>0.011637819208101773</v>
      </c>
      <c r="F134">
        <f>F94*10000/F62</f>
        <v>-0.008133078233134356</v>
      </c>
      <c r="G134">
        <f>AVERAGE(C134:E134)</f>
        <v>0.012692628795816244</v>
      </c>
      <c r="H134">
        <f>STDEV(C134:E134)</f>
        <v>0.005412549040142719</v>
      </c>
      <c r="I134">
        <f>(B134*B4+C134*C4+D134*D4+E134*E4+F134*F4)/SUM(B4:F4)</f>
        <v>0.007109121014373631</v>
      </c>
    </row>
    <row r="135" spans="1:9" ht="12.75">
      <c r="A135" t="s">
        <v>94</v>
      </c>
      <c r="B135">
        <f>B95*10000/B62</f>
        <v>-0.007032720851703002</v>
      </c>
      <c r="C135">
        <f>C95*10000/C62</f>
        <v>-0.009634183711045864</v>
      </c>
      <c r="D135">
        <f>D95*10000/D62</f>
        <v>-0.013654731245174802</v>
      </c>
      <c r="E135">
        <f>E95*10000/E62</f>
        <v>0.0009617519341633319</v>
      </c>
      <c r="F135">
        <f>F95*10000/F62</f>
        <v>0.0009061991446032408</v>
      </c>
      <c r="G135">
        <f>AVERAGE(C135:E135)</f>
        <v>-0.007442387674019112</v>
      </c>
      <c r="H135">
        <f>STDEV(C135:E135)</f>
        <v>0.00755072000102727</v>
      </c>
      <c r="I135">
        <f>(B135*B4+C135*C4+D135*D4+E135*E4+F135*F4)/SUM(B4:F4)</f>
        <v>-0.006272329079945192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2005-11-15T07:37:39Z</cp:lastPrinted>
  <dcterms:created xsi:type="dcterms:W3CDTF">2005-11-15T07:37:39Z</dcterms:created>
  <dcterms:modified xsi:type="dcterms:W3CDTF">2005-11-15T08:41:51Z</dcterms:modified>
  <cp:category/>
  <cp:version/>
  <cp:contentType/>
  <cp:contentStatus/>
</cp:coreProperties>
</file>