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<sst xmlns="http://schemas.openxmlformats.org/spreadsheetml/2006/main" count="204" uniqueCount="98">
  <si>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15/11/2005       08:17:15</t>
  </si>
  <si>
    <t>LISSNER</t>
  </si>
  <si>
    <t>HCMQAP733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</si>
  <si>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</si>
  <si>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</si>
  <si>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</si>
  <si>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</si>
  <si>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</si>
  <si>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</si>
  <si>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</si>
  <si>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</si>
  <si>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</si>
  <si>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</si>
  <si>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</si>
  <si>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</si>
  <si>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</si>
  <si>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</si>
  <si>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</si>
  <si>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b5!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</si>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</sst>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3651075"/>
        <c:axId val="57315356"/>
      </c:lineChart>
      <c:catAx>
        <c:axId val="436510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15356"/>
        <c:crosses val="autoZero"/>
        <c:auto val="1"/>
        <c:lblOffset val="100"/>
        <c:noMultiLvlLbl val="0"/>
      </c:catAx>
      <c:valAx>
        <c:axId val="5731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5107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</v>
      </c>
      <c r="C4" s="12">
        <v>-0.003763</v>
      </c>
      <c r="D4" s="12">
        <v>-0.003761</v>
      </c>
      <c r="E4" s="12">
        <v>-0.003761</v>
      </c>
      <c r="F4" s="24">
        <v>-0.002079</v>
      </c>
      <c r="G4" s="34">
        <v>-0.011724</v>
      </c>
    </row>
    <row r="5" spans="1:7" ht="12.75" thickBot="1">
      <c r="A5" s="44" t="s">
        <v>13</v>
      </c>
      <c r="B5" s="45">
        <v>4.36205</v>
      </c>
      <c r="C5" s="46">
        <v>2.312522</v>
      </c>
      <c r="D5" s="46">
        <v>-0.13013</v>
      </c>
      <c r="E5" s="46">
        <v>-1.664629</v>
      </c>
      <c r="F5" s="47">
        <v>-5.585909</v>
      </c>
      <c r="G5" s="48">
        <v>5.282709</v>
      </c>
    </row>
    <row r="6" spans="1:7" ht="12.75" thickTop="1">
      <c r="A6" s="6" t="s">
        <v>14</v>
      </c>
      <c r="B6" s="39">
        <v>45.16384</v>
      </c>
      <c r="C6" s="40">
        <v>-72.95349</v>
      </c>
      <c r="D6" s="40">
        <v>21.12795</v>
      </c>
      <c r="E6" s="40">
        <v>-48.96606</v>
      </c>
      <c r="F6" s="41">
        <v>133.0876</v>
      </c>
      <c r="G6" s="42">
        <v>-0.005258679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3.436972</v>
      </c>
      <c r="C8" s="50">
        <v>5.577448</v>
      </c>
      <c r="D8" s="50">
        <v>1.705645</v>
      </c>
      <c r="E8" s="50">
        <v>2.083702</v>
      </c>
      <c r="F8" s="51">
        <v>-1.613713</v>
      </c>
      <c r="G8" s="35">
        <v>2.538594</v>
      </c>
    </row>
    <row r="9" spans="1:7" ht="12">
      <c r="A9" s="20" t="s">
        <v>17</v>
      </c>
      <c r="B9" s="29">
        <v>1.144873</v>
      </c>
      <c r="C9" s="13">
        <v>0.2246587</v>
      </c>
      <c r="D9" s="13">
        <v>0.8367776</v>
      </c>
      <c r="E9" s="13">
        <v>-0.3141624</v>
      </c>
      <c r="F9" s="25">
        <v>-1.189706</v>
      </c>
      <c r="G9" s="35">
        <v>0.1877281</v>
      </c>
    </row>
    <row r="10" spans="1:7" ht="12">
      <c r="A10" s="20" t="s">
        <v>18</v>
      </c>
      <c r="B10" s="49">
        <v>-0.359467</v>
      </c>
      <c r="C10" s="50">
        <v>-2.596835</v>
      </c>
      <c r="D10" s="50">
        <v>-0.6258157</v>
      </c>
      <c r="E10" s="50">
        <v>-1.010177</v>
      </c>
      <c r="F10" s="51">
        <v>-0.6400184</v>
      </c>
      <c r="G10" s="35">
        <v>-1.155909</v>
      </c>
    </row>
    <row r="11" spans="1:7" ht="12">
      <c r="A11" s="21" t="s">
        <v>19</v>
      </c>
      <c r="B11" s="31">
        <v>1.915985</v>
      </c>
      <c r="C11" s="15">
        <v>0.04532268</v>
      </c>
      <c r="D11" s="15">
        <v>1.194839</v>
      </c>
      <c r="E11" s="15">
        <v>0.7825479</v>
      </c>
      <c r="F11" s="27">
        <v>12.14996</v>
      </c>
      <c r="G11" s="37">
        <v>2.380429</v>
      </c>
    </row>
    <row r="12" spans="1:7" ht="12">
      <c r="A12" s="20" t="s">
        <v>20</v>
      </c>
      <c r="B12" s="29">
        <v>-0.03333622</v>
      </c>
      <c r="C12" s="13">
        <v>-0.2786012</v>
      </c>
      <c r="D12" s="13">
        <v>0.131171</v>
      </c>
      <c r="E12" s="13">
        <v>-0.2156142</v>
      </c>
      <c r="F12" s="25">
        <v>-0.7426474</v>
      </c>
      <c r="G12" s="35">
        <v>-0.1909861</v>
      </c>
    </row>
    <row r="13" spans="1:7" ht="12">
      <c r="A13" s="20" t="s">
        <v>21</v>
      </c>
      <c r="B13" s="29">
        <v>0.09814844</v>
      </c>
      <c r="C13" s="13">
        <v>0.1878057</v>
      </c>
      <c r="D13" s="13">
        <v>0.09083384</v>
      </c>
      <c r="E13" s="13">
        <v>-0.1692411</v>
      </c>
      <c r="F13" s="25">
        <v>0.06456411</v>
      </c>
      <c r="G13" s="35">
        <v>0.04916507</v>
      </c>
    </row>
    <row r="14" spans="1:7" ht="12">
      <c r="A14" s="20" t="s">
        <v>22</v>
      </c>
      <c r="B14" s="29">
        <v>-0.003009483</v>
      </c>
      <c r="C14" s="13">
        <v>-0.01900095</v>
      </c>
      <c r="D14" s="13">
        <v>-0.1206287</v>
      </c>
      <c r="E14" s="13">
        <v>0.0560286</v>
      </c>
      <c r="F14" s="25">
        <v>-0.0172014</v>
      </c>
      <c r="G14" s="35">
        <v>-0.02284044</v>
      </c>
    </row>
    <row r="15" spans="1:7" ht="12">
      <c r="A15" s="21" t="s">
        <v>23</v>
      </c>
      <c r="B15" s="31">
        <v>-0.5131329</v>
      </c>
      <c r="C15" s="15">
        <v>-0.3036386</v>
      </c>
      <c r="D15" s="15">
        <v>-0.1664429</v>
      </c>
      <c r="E15" s="15">
        <v>-0.1565912</v>
      </c>
      <c r="F15" s="27">
        <v>-0.4391604</v>
      </c>
      <c r="G15" s="37">
        <v>-0.2836926</v>
      </c>
    </row>
    <row r="16" spans="1:7" ht="12">
      <c r="A16" s="20" t="s">
        <v>24</v>
      </c>
      <c r="B16" s="29">
        <v>-0.03391254</v>
      </c>
      <c r="C16" s="13">
        <v>-0.07113783</v>
      </c>
      <c r="D16" s="13">
        <v>0.01884609</v>
      </c>
      <c r="E16" s="13">
        <v>0.009357798</v>
      </c>
      <c r="F16" s="25">
        <v>-0.02582666</v>
      </c>
      <c r="G16" s="35">
        <v>-0.01870073</v>
      </c>
    </row>
    <row r="17" spans="1:7" ht="12">
      <c r="A17" s="20" t="s">
        <v>25</v>
      </c>
      <c r="B17" s="29">
        <v>-0.02047374</v>
      </c>
      <c r="C17" s="13">
        <v>-0.02896382</v>
      </c>
      <c r="D17" s="13">
        <v>-0.02733291</v>
      </c>
      <c r="E17" s="13">
        <v>-0.001715735</v>
      </c>
      <c r="F17" s="25">
        <v>0.005400813</v>
      </c>
      <c r="G17" s="35">
        <v>-0.01621192</v>
      </c>
    </row>
    <row r="18" spans="1:7" ht="12">
      <c r="A18" s="20" t="s">
        <v>26</v>
      </c>
      <c r="B18" s="29">
        <v>0.02583483</v>
      </c>
      <c r="C18" s="13">
        <v>0.06284374</v>
      </c>
      <c r="D18" s="13">
        <v>0.01608154</v>
      </c>
      <c r="E18" s="13">
        <v>0.05155261</v>
      </c>
      <c r="F18" s="25">
        <v>-0.007882109</v>
      </c>
      <c r="G18" s="35">
        <v>0.03411376</v>
      </c>
    </row>
    <row r="19" spans="1:7" ht="12">
      <c r="A19" s="21" t="s">
        <v>27</v>
      </c>
      <c r="B19" s="31">
        <v>-0.2190531</v>
      </c>
      <c r="C19" s="15">
        <v>-0.1934287</v>
      </c>
      <c r="D19" s="15">
        <v>-0.2025919</v>
      </c>
      <c r="E19" s="15">
        <v>-0.1978194</v>
      </c>
      <c r="F19" s="27">
        <v>-0.1293451</v>
      </c>
      <c r="G19" s="37">
        <v>-0.1918892</v>
      </c>
    </row>
    <row r="20" spans="1:7" ht="12.75" thickBot="1">
      <c r="A20" s="44" t="s">
        <v>28</v>
      </c>
      <c r="B20" s="45">
        <v>-0.01047061</v>
      </c>
      <c r="C20" s="46">
        <v>-0.002627329</v>
      </c>
      <c r="D20" s="46">
        <v>-0.00528842</v>
      </c>
      <c r="E20" s="46">
        <v>-0.0005731016</v>
      </c>
      <c r="F20" s="47">
        <v>-0.001936363</v>
      </c>
      <c r="G20" s="48">
        <v>-0.003818641</v>
      </c>
    </row>
    <row r="21" spans="1:7" ht="12.75" thickTop="1">
      <c r="A21" s="6" t="s">
        <v>29</v>
      </c>
      <c r="B21" s="39">
        <v>-30.39759</v>
      </c>
      <c r="C21" s="40">
        <v>33.60356</v>
      </c>
      <c r="D21" s="40">
        <v>-20.20401</v>
      </c>
      <c r="E21" s="40">
        <v>-4.999148</v>
      </c>
      <c r="F21" s="41">
        <v>18.00378</v>
      </c>
      <c r="G21" s="43">
        <v>0.006814389</v>
      </c>
    </row>
    <row r="22" spans="1:7" ht="12">
      <c r="A22" s="20" t="s">
        <v>30</v>
      </c>
      <c r="B22" s="29">
        <v>87.24321</v>
      </c>
      <c r="C22" s="13">
        <v>46.25076</v>
      </c>
      <c r="D22" s="13">
        <v>-2.602593</v>
      </c>
      <c r="E22" s="13">
        <v>-33.29269</v>
      </c>
      <c r="F22" s="25">
        <v>-111.7228</v>
      </c>
      <c r="G22" s="36">
        <v>0</v>
      </c>
    </row>
    <row r="23" spans="1:7" ht="12">
      <c r="A23" s="20" t="s">
        <v>31</v>
      </c>
      <c r="B23" s="29">
        <v>-2.026499</v>
      </c>
      <c r="C23" s="13">
        <v>2.735829</v>
      </c>
      <c r="D23" s="13">
        <v>0.1806609</v>
      </c>
      <c r="E23" s="13">
        <v>1.462633</v>
      </c>
      <c r="F23" s="25">
        <v>10.18654</v>
      </c>
      <c r="G23" s="35">
        <v>2.114153</v>
      </c>
    </row>
    <row r="24" spans="1:7" ht="12">
      <c r="A24" s="20" t="s">
        <v>32</v>
      </c>
      <c r="B24" s="29">
        <v>-3.842317</v>
      </c>
      <c r="C24" s="13">
        <v>-1.377175</v>
      </c>
      <c r="D24" s="13">
        <v>-3.409223</v>
      </c>
      <c r="E24" s="13">
        <v>3.770025</v>
      </c>
      <c r="F24" s="25">
        <v>0.6370004</v>
      </c>
      <c r="G24" s="35">
        <v>-0.7175857</v>
      </c>
    </row>
    <row r="25" spans="1:7" ht="12">
      <c r="A25" s="20" t="s">
        <v>33</v>
      </c>
      <c r="B25" s="29">
        <v>-0.7332134</v>
      </c>
      <c r="C25" s="13">
        <v>0.9665783</v>
      </c>
      <c r="D25" s="13">
        <v>0.4802432</v>
      </c>
      <c r="E25" s="13">
        <v>1.146999</v>
      </c>
      <c r="F25" s="25">
        <v>-0.3440022</v>
      </c>
      <c r="G25" s="35">
        <v>0.472055</v>
      </c>
    </row>
    <row r="26" spans="1:7" ht="12">
      <c r="A26" s="21" t="s">
        <v>34</v>
      </c>
      <c r="B26" s="31">
        <v>1.130563</v>
      </c>
      <c r="C26" s="15">
        <v>0.3702469</v>
      </c>
      <c r="D26" s="15">
        <v>-0.4707054</v>
      </c>
      <c r="E26" s="15">
        <v>0.1384805</v>
      </c>
      <c r="F26" s="27">
        <v>0.5929604</v>
      </c>
      <c r="G26" s="37">
        <v>0.2519651</v>
      </c>
    </row>
    <row r="27" spans="1:7" ht="12">
      <c r="A27" s="20" t="s">
        <v>35</v>
      </c>
      <c r="B27" s="29">
        <v>0.1126995</v>
      </c>
      <c r="C27" s="13">
        <v>0.1086306</v>
      </c>
      <c r="D27" s="13">
        <v>-0.3804218</v>
      </c>
      <c r="E27" s="13">
        <v>-0.3566069</v>
      </c>
      <c r="F27" s="25">
        <v>0.4229372</v>
      </c>
      <c r="G27" s="35">
        <v>-0.07854226</v>
      </c>
    </row>
    <row r="28" spans="1:7" ht="12">
      <c r="A28" s="20" t="s">
        <v>36</v>
      </c>
      <c r="B28" s="29">
        <v>-0.03618521</v>
      </c>
      <c r="C28" s="13">
        <v>-0.09164613</v>
      </c>
      <c r="D28" s="13">
        <v>-0.2331978</v>
      </c>
      <c r="E28" s="13">
        <v>0.2339266</v>
      </c>
      <c r="F28" s="25">
        <v>-0.02124281</v>
      </c>
      <c r="G28" s="35">
        <v>-0.02995509</v>
      </c>
    </row>
    <row r="29" spans="1:7" ht="12">
      <c r="A29" s="20" t="s">
        <v>37</v>
      </c>
      <c r="B29" s="29">
        <v>-0.1107142</v>
      </c>
      <c r="C29" s="13">
        <v>-0.05787936</v>
      </c>
      <c r="D29" s="13">
        <v>-0.02529827</v>
      </c>
      <c r="E29" s="13">
        <v>-0.02690234</v>
      </c>
      <c r="F29" s="25">
        <v>-0.01778919</v>
      </c>
      <c r="G29" s="35">
        <v>-0.04492467</v>
      </c>
    </row>
    <row r="30" spans="1:7" ht="12">
      <c r="A30" s="21" t="s">
        <v>38</v>
      </c>
      <c r="B30" s="31">
        <v>0.02669221</v>
      </c>
      <c r="C30" s="15">
        <v>-0.1404296</v>
      </c>
      <c r="D30" s="15">
        <v>-0.01614192</v>
      </c>
      <c r="E30" s="15">
        <v>-0.07417235</v>
      </c>
      <c r="F30" s="27">
        <v>0.2328982</v>
      </c>
      <c r="G30" s="37">
        <v>-0.02064271</v>
      </c>
    </row>
    <row r="31" spans="1:7" ht="12">
      <c r="A31" s="20" t="s">
        <v>39</v>
      </c>
      <c r="B31" s="29">
        <v>-0.01559096</v>
      </c>
      <c r="C31" s="13">
        <v>-0.05158306</v>
      </c>
      <c r="D31" s="13">
        <v>-0.04267086</v>
      </c>
      <c r="E31" s="13">
        <v>-0.0297992</v>
      </c>
      <c r="F31" s="25">
        <v>0.003978199</v>
      </c>
      <c r="G31" s="35">
        <v>-0.03158156</v>
      </c>
    </row>
    <row r="32" spans="1:7" ht="12">
      <c r="A32" s="20" t="s">
        <v>40</v>
      </c>
      <c r="B32" s="29">
        <v>0.0377708</v>
      </c>
      <c r="C32" s="13">
        <v>0.00131165</v>
      </c>
      <c r="D32" s="13">
        <v>-0.004001695</v>
      </c>
      <c r="E32" s="13">
        <v>0.02206546</v>
      </c>
      <c r="F32" s="25">
        <v>-0.01743682</v>
      </c>
      <c r="G32" s="35">
        <v>0.007829601</v>
      </c>
    </row>
    <row r="33" spans="1:7" ht="12">
      <c r="A33" s="20" t="s">
        <v>41</v>
      </c>
      <c r="B33" s="29">
        <v>0.09635912</v>
      </c>
      <c r="C33" s="13">
        <v>0.0580273</v>
      </c>
      <c r="D33" s="13">
        <v>0.07237573</v>
      </c>
      <c r="E33" s="13">
        <v>0.05868873</v>
      </c>
      <c r="F33" s="25">
        <v>0.03557675</v>
      </c>
      <c r="G33" s="35">
        <v>0.06421042</v>
      </c>
    </row>
    <row r="34" spans="1:7" ht="12">
      <c r="A34" s="21" t="s">
        <v>42</v>
      </c>
      <c r="B34" s="31">
        <v>-0.002232277</v>
      </c>
      <c r="C34" s="15">
        <v>-0.01432313</v>
      </c>
      <c r="D34" s="15">
        <v>0.001405094</v>
      </c>
      <c r="E34" s="15">
        <v>-0.001313286</v>
      </c>
      <c r="F34" s="27">
        <v>-0.02853729</v>
      </c>
      <c r="G34" s="37">
        <v>-0.007503467</v>
      </c>
    </row>
    <row r="35" spans="1:7" ht="12.75" thickBot="1">
      <c r="A35" s="22" t="s">
        <v>43</v>
      </c>
      <c r="B35" s="32">
        <v>0.001026152</v>
      </c>
      <c r="C35" s="16">
        <v>0.007638363</v>
      </c>
      <c r="D35" s="16">
        <v>0.00774552</v>
      </c>
      <c r="E35" s="16">
        <v>0.005454255</v>
      </c>
      <c r="F35" s="28">
        <v>0.003291977</v>
      </c>
      <c r="G35" s="38">
        <v>0.005601652</v>
      </c>
    </row>
    <row r="36" spans="1:7" ht="12">
      <c r="A36" s="4" t="s">
        <v>44</v>
      </c>
      <c r="B36" s="3">
        <v>20.73059</v>
      </c>
      <c r="C36" s="3">
        <v>20.72449</v>
      </c>
      <c r="D36" s="3">
        <v>20.73059</v>
      </c>
      <c r="E36" s="3">
        <v>20.73364</v>
      </c>
      <c r="F36" s="3">
        <v>20.73975</v>
      </c>
      <c r="G36" s="3"/>
    </row>
    <row r="37" spans="1:6" ht="12">
      <c r="A37" s="4" t="s">
        <v>45</v>
      </c>
      <c r="B37" s="2">
        <v>-0.2059937</v>
      </c>
      <c r="C37" s="2">
        <v>-0.1617432</v>
      </c>
      <c r="D37" s="2">
        <v>-0.138855</v>
      </c>
      <c r="E37" s="2">
        <v>-0.1286825</v>
      </c>
      <c r="F37" s="2">
        <v>-0.1225789</v>
      </c>
    </row>
    <row r="38" spans="1:7" ht="12">
      <c r="A38" s="4" t="s">
        <v>53</v>
      </c>
      <c r="B38" s="2">
        <v>-7.632188E-05</v>
      </c>
      <c r="C38" s="2">
        <v>0.0001237541</v>
      </c>
      <c r="D38" s="2">
        <v>-3.592645E-05</v>
      </c>
      <c r="E38" s="2">
        <v>8.321309E-05</v>
      </c>
      <c r="F38" s="2">
        <v>-0.0002258788</v>
      </c>
      <c r="G38" s="2">
        <v>0.0003015992</v>
      </c>
    </row>
    <row r="39" spans="1:7" ht="12.75" thickBot="1">
      <c r="A39" s="4" t="s">
        <v>54</v>
      </c>
      <c r="B39" s="2">
        <v>5.234176E-05</v>
      </c>
      <c r="C39" s="2">
        <v>-5.769842E-05</v>
      </c>
      <c r="D39" s="2">
        <v>3.433747E-05</v>
      </c>
      <c r="E39" s="2">
        <v>0</v>
      </c>
      <c r="F39" s="2">
        <v>-3.313002E-05</v>
      </c>
      <c r="G39" s="2">
        <v>0.0007711602</v>
      </c>
    </row>
    <row r="40" spans="2:7" ht="12.75" thickBot="1">
      <c r="B40" s="7" t="s">
        <v>46</v>
      </c>
      <c r="C40" s="18">
        <v>-0.003762</v>
      </c>
      <c r="D40" s="17" t="s">
        <v>47</v>
      </c>
      <c r="E40" s="18">
        <v>3.116618</v>
      </c>
      <c r="F40" s="17" t="s">
        <v>48</v>
      </c>
      <c r="G40" s="8">
        <v>55.139372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0.003763</v>
      </c>
      <c r="D4">
        <v>0.003761</v>
      </c>
      <c r="E4">
        <v>0.003761</v>
      </c>
      <c r="F4">
        <v>0.002079</v>
      </c>
      <c r="G4">
        <v>0.011724</v>
      </c>
    </row>
    <row r="5" spans="1:7" ht="12.75">
      <c r="A5" t="s">
        <v>13</v>
      </c>
      <c r="B5">
        <v>4.36205</v>
      </c>
      <c r="C5">
        <v>2.312522</v>
      </c>
      <c r="D5">
        <v>-0.13013</v>
      </c>
      <c r="E5">
        <v>-1.664629</v>
      </c>
      <c r="F5">
        <v>-5.585909</v>
      </c>
      <c r="G5">
        <v>5.282709</v>
      </c>
    </row>
    <row r="6" spans="1:7" ht="12.75">
      <c r="A6" t="s">
        <v>14</v>
      </c>
      <c r="B6" s="52">
        <v>45.16384</v>
      </c>
      <c r="C6" s="52">
        <v>-72.95349</v>
      </c>
      <c r="D6" s="52">
        <v>21.12795</v>
      </c>
      <c r="E6" s="52">
        <v>-48.96606</v>
      </c>
      <c r="F6" s="52">
        <v>133.0876</v>
      </c>
      <c r="G6" s="52">
        <v>-0.005258679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3.436972</v>
      </c>
      <c r="C8" s="52">
        <v>5.577448</v>
      </c>
      <c r="D8" s="52">
        <v>1.705645</v>
      </c>
      <c r="E8" s="52">
        <v>2.083702</v>
      </c>
      <c r="F8" s="52">
        <v>-1.613713</v>
      </c>
      <c r="G8" s="52">
        <v>2.538594</v>
      </c>
    </row>
    <row r="9" spans="1:7" ht="12.75">
      <c r="A9" t="s">
        <v>17</v>
      </c>
      <c r="B9" s="52">
        <v>1.144873</v>
      </c>
      <c r="C9" s="52">
        <v>0.2246587</v>
      </c>
      <c r="D9" s="52">
        <v>0.8367776</v>
      </c>
      <c r="E9" s="52">
        <v>-0.3141624</v>
      </c>
      <c r="F9" s="52">
        <v>-1.189706</v>
      </c>
      <c r="G9" s="52">
        <v>0.1877281</v>
      </c>
    </row>
    <row r="10" spans="1:7" ht="12.75">
      <c r="A10" t="s">
        <v>18</v>
      </c>
      <c r="B10" s="52">
        <v>-0.359467</v>
      </c>
      <c r="C10" s="52">
        <v>-2.596835</v>
      </c>
      <c r="D10" s="52">
        <v>-0.6258157</v>
      </c>
      <c r="E10" s="52">
        <v>-1.010177</v>
      </c>
      <c r="F10" s="52">
        <v>-0.6400184</v>
      </c>
      <c r="G10" s="52">
        <v>-1.155909</v>
      </c>
    </row>
    <row r="11" spans="1:7" ht="12.75">
      <c r="A11" t="s">
        <v>19</v>
      </c>
      <c r="B11" s="52">
        <v>1.915985</v>
      </c>
      <c r="C11" s="52">
        <v>0.04532268</v>
      </c>
      <c r="D11" s="52">
        <v>1.194839</v>
      </c>
      <c r="E11" s="52">
        <v>0.7825479</v>
      </c>
      <c r="F11" s="52">
        <v>12.14996</v>
      </c>
      <c r="G11" s="52">
        <v>2.380429</v>
      </c>
    </row>
    <row r="12" spans="1:7" ht="12.75">
      <c r="A12" t="s">
        <v>20</v>
      </c>
      <c r="B12" s="52">
        <v>-0.03333622</v>
      </c>
      <c r="C12" s="52">
        <v>-0.2786012</v>
      </c>
      <c r="D12" s="52">
        <v>0.131171</v>
      </c>
      <c r="E12" s="52">
        <v>-0.2156142</v>
      </c>
      <c r="F12" s="52">
        <v>-0.7426474</v>
      </c>
      <c r="G12" s="52">
        <v>-0.1909861</v>
      </c>
    </row>
    <row r="13" spans="1:7" ht="12.75">
      <c r="A13" t="s">
        <v>21</v>
      </c>
      <c r="B13" s="52">
        <v>0.09814844</v>
      </c>
      <c r="C13" s="52">
        <v>0.1878057</v>
      </c>
      <c r="D13" s="52">
        <v>0.09083384</v>
      </c>
      <c r="E13" s="52">
        <v>-0.1692411</v>
      </c>
      <c r="F13" s="52">
        <v>0.06456411</v>
      </c>
      <c r="G13" s="52">
        <v>0.04916507</v>
      </c>
    </row>
    <row r="14" spans="1:7" ht="12.75">
      <c r="A14" t="s">
        <v>22</v>
      </c>
      <c r="B14" s="52">
        <v>-0.003009483</v>
      </c>
      <c r="C14" s="52">
        <v>-0.01900095</v>
      </c>
      <c r="D14" s="52">
        <v>-0.1206287</v>
      </c>
      <c r="E14" s="52">
        <v>0.0560286</v>
      </c>
      <c r="F14" s="52">
        <v>-0.0172014</v>
      </c>
      <c r="G14" s="52">
        <v>-0.02284044</v>
      </c>
    </row>
    <row r="15" spans="1:7" ht="12.75">
      <c r="A15" t="s">
        <v>23</v>
      </c>
      <c r="B15" s="52">
        <v>-0.5131329</v>
      </c>
      <c r="C15" s="52">
        <v>-0.3036386</v>
      </c>
      <c r="D15" s="52">
        <v>-0.1664429</v>
      </c>
      <c r="E15" s="52">
        <v>-0.1565912</v>
      </c>
      <c r="F15" s="52">
        <v>-0.4391604</v>
      </c>
      <c r="G15" s="52">
        <v>-0.2836926</v>
      </c>
    </row>
    <row r="16" spans="1:7" ht="12.75">
      <c r="A16" t="s">
        <v>24</v>
      </c>
      <c r="B16" s="52">
        <v>-0.03391254</v>
      </c>
      <c r="C16" s="52">
        <v>-0.07113783</v>
      </c>
      <c r="D16" s="52">
        <v>0.01884609</v>
      </c>
      <c r="E16" s="52">
        <v>0.009357798</v>
      </c>
      <c r="F16" s="52">
        <v>-0.02582666</v>
      </c>
      <c r="G16" s="52">
        <v>-0.01870073</v>
      </c>
    </row>
    <row r="17" spans="1:7" ht="12.75">
      <c r="A17" t="s">
        <v>25</v>
      </c>
      <c r="B17" s="52">
        <v>-0.02047374</v>
      </c>
      <c r="C17" s="52">
        <v>-0.02896382</v>
      </c>
      <c r="D17" s="52">
        <v>-0.02733291</v>
      </c>
      <c r="E17" s="52">
        <v>-0.001715735</v>
      </c>
      <c r="F17" s="52">
        <v>0.005400813</v>
      </c>
      <c r="G17" s="52">
        <v>-0.01621192</v>
      </c>
    </row>
    <row r="18" spans="1:7" ht="12.75">
      <c r="A18" t="s">
        <v>26</v>
      </c>
      <c r="B18" s="52">
        <v>0.02583483</v>
      </c>
      <c r="C18" s="52">
        <v>0.06284374</v>
      </c>
      <c r="D18" s="52">
        <v>0.01608154</v>
      </c>
      <c r="E18" s="52">
        <v>0.05155261</v>
      </c>
      <c r="F18" s="52">
        <v>-0.007882109</v>
      </c>
      <c r="G18" s="52">
        <v>0.03411376</v>
      </c>
    </row>
    <row r="19" spans="1:7" ht="12.75">
      <c r="A19" t="s">
        <v>27</v>
      </c>
      <c r="B19" s="52">
        <v>-0.2190531</v>
      </c>
      <c r="C19" s="52">
        <v>-0.1934287</v>
      </c>
      <c r="D19" s="52">
        <v>-0.2025919</v>
      </c>
      <c r="E19" s="52">
        <v>-0.1978194</v>
      </c>
      <c r="F19" s="52">
        <v>-0.1293451</v>
      </c>
      <c r="G19" s="52">
        <v>-0.1918892</v>
      </c>
    </row>
    <row r="20" spans="1:7" ht="12.75">
      <c r="A20" t="s">
        <v>28</v>
      </c>
      <c r="B20" s="52">
        <v>-0.01047061</v>
      </c>
      <c r="C20" s="52">
        <v>-0.002627329</v>
      </c>
      <c r="D20" s="52">
        <v>-0.00528842</v>
      </c>
      <c r="E20" s="52">
        <v>-0.0005731016</v>
      </c>
      <c r="F20" s="52">
        <v>-0.001936363</v>
      </c>
      <c r="G20" s="52">
        <v>-0.003818641</v>
      </c>
    </row>
    <row r="21" spans="1:7" ht="12.75">
      <c r="A21" t="s">
        <v>29</v>
      </c>
      <c r="B21" s="52">
        <v>-30.39759</v>
      </c>
      <c r="C21" s="52">
        <v>33.60356</v>
      </c>
      <c r="D21" s="52">
        <v>-20.20401</v>
      </c>
      <c r="E21" s="52">
        <v>-4.999148</v>
      </c>
      <c r="F21" s="52">
        <v>18.00378</v>
      </c>
      <c r="G21" s="52">
        <v>0.006814389</v>
      </c>
    </row>
    <row r="22" spans="1:7" ht="12.75">
      <c r="A22" t="s">
        <v>30</v>
      </c>
      <c r="B22" s="52">
        <v>87.24321</v>
      </c>
      <c r="C22" s="52">
        <v>46.25076</v>
      </c>
      <c r="D22" s="52">
        <v>-2.602593</v>
      </c>
      <c r="E22" s="52">
        <v>-33.29269</v>
      </c>
      <c r="F22" s="52">
        <v>-111.7228</v>
      </c>
      <c r="G22" s="52">
        <v>0</v>
      </c>
    </row>
    <row r="23" spans="1:7" ht="12.75">
      <c r="A23" t="s">
        <v>31</v>
      </c>
      <c r="B23" s="52">
        <v>-2.026499</v>
      </c>
      <c r="C23" s="52">
        <v>2.735829</v>
      </c>
      <c r="D23" s="52">
        <v>0.1806609</v>
      </c>
      <c r="E23" s="52">
        <v>1.462633</v>
      </c>
      <c r="F23" s="52">
        <v>10.18654</v>
      </c>
      <c r="G23" s="52">
        <v>2.114153</v>
      </c>
    </row>
    <row r="24" spans="1:7" ht="12.75">
      <c r="A24" t="s">
        <v>32</v>
      </c>
      <c r="B24" s="52">
        <v>-3.842317</v>
      </c>
      <c r="C24" s="52">
        <v>-1.377175</v>
      </c>
      <c r="D24" s="52">
        <v>-3.409223</v>
      </c>
      <c r="E24" s="52">
        <v>3.770025</v>
      </c>
      <c r="F24" s="52">
        <v>0.6370004</v>
      </c>
      <c r="G24" s="52">
        <v>-0.7175857</v>
      </c>
    </row>
    <row r="25" spans="1:7" ht="12.75">
      <c r="A25" t="s">
        <v>33</v>
      </c>
      <c r="B25" s="52">
        <v>-0.7332134</v>
      </c>
      <c r="C25" s="52">
        <v>0.9665783</v>
      </c>
      <c r="D25" s="52">
        <v>0.4802432</v>
      </c>
      <c r="E25" s="52">
        <v>1.146999</v>
      </c>
      <c r="F25" s="52">
        <v>-0.3440022</v>
      </c>
      <c r="G25" s="52">
        <v>0.472055</v>
      </c>
    </row>
    <row r="26" spans="1:7" ht="12.75">
      <c r="A26" t="s">
        <v>34</v>
      </c>
      <c r="B26" s="52">
        <v>1.130563</v>
      </c>
      <c r="C26" s="52">
        <v>0.3702469</v>
      </c>
      <c r="D26" s="52">
        <v>-0.4707054</v>
      </c>
      <c r="E26" s="52">
        <v>0.1384805</v>
      </c>
      <c r="F26" s="52">
        <v>0.5929604</v>
      </c>
      <c r="G26" s="52">
        <v>0.2519651</v>
      </c>
    </row>
    <row r="27" spans="1:7" ht="12.75">
      <c r="A27" t="s">
        <v>35</v>
      </c>
      <c r="B27" s="52">
        <v>0.1126995</v>
      </c>
      <c r="C27" s="52">
        <v>0.1086306</v>
      </c>
      <c r="D27" s="52">
        <v>-0.3804218</v>
      </c>
      <c r="E27" s="52">
        <v>-0.3566069</v>
      </c>
      <c r="F27" s="52">
        <v>0.4229372</v>
      </c>
      <c r="G27" s="52">
        <v>-0.07854226</v>
      </c>
    </row>
    <row r="28" spans="1:7" ht="12.75">
      <c r="A28" t="s">
        <v>36</v>
      </c>
      <c r="B28" s="52">
        <v>-0.03618521</v>
      </c>
      <c r="C28" s="52">
        <v>-0.09164613</v>
      </c>
      <c r="D28" s="52">
        <v>-0.2331978</v>
      </c>
      <c r="E28" s="52">
        <v>0.2339266</v>
      </c>
      <c r="F28" s="52">
        <v>-0.02124281</v>
      </c>
      <c r="G28" s="52">
        <v>-0.02995509</v>
      </c>
    </row>
    <row r="29" spans="1:7" ht="12.75">
      <c r="A29" t="s">
        <v>37</v>
      </c>
      <c r="B29" s="52">
        <v>-0.1107142</v>
      </c>
      <c r="C29" s="52">
        <v>-0.05787936</v>
      </c>
      <c r="D29" s="52">
        <v>-0.02529827</v>
      </c>
      <c r="E29" s="52">
        <v>-0.02690234</v>
      </c>
      <c r="F29" s="52">
        <v>-0.01778919</v>
      </c>
      <c r="G29" s="52">
        <v>-0.04492467</v>
      </c>
    </row>
    <row r="30" spans="1:7" ht="12.75">
      <c r="A30" t="s">
        <v>38</v>
      </c>
      <c r="B30" s="52">
        <v>0.02669221</v>
      </c>
      <c r="C30" s="52">
        <v>-0.1404296</v>
      </c>
      <c r="D30" s="52">
        <v>-0.01614192</v>
      </c>
      <c r="E30" s="52">
        <v>-0.07417235</v>
      </c>
      <c r="F30" s="52">
        <v>0.2328982</v>
      </c>
      <c r="G30" s="52">
        <v>-0.02064271</v>
      </c>
    </row>
    <row r="31" spans="1:7" ht="12.75">
      <c r="A31" t="s">
        <v>39</v>
      </c>
      <c r="B31" s="52">
        <v>-0.01559096</v>
      </c>
      <c r="C31" s="52">
        <v>-0.05158306</v>
      </c>
      <c r="D31" s="52">
        <v>-0.04267086</v>
      </c>
      <c r="E31" s="52">
        <v>-0.0297992</v>
      </c>
      <c r="F31" s="52">
        <v>0.003978199</v>
      </c>
      <c r="G31" s="52">
        <v>-0.03158156</v>
      </c>
    </row>
    <row r="32" spans="1:7" ht="12.75">
      <c r="A32" t="s">
        <v>40</v>
      </c>
      <c r="B32" s="52">
        <v>0.0377708</v>
      </c>
      <c r="C32" s="52">
        <v>0.00131165</v>
      </c>
      <c r="D32" s="52">
        <v>-0.004001695</v>
      </c>
      <c r="E32" s="52">
        <v>0.02206546</v>
      </c>
      <c r="F32" s="52">
        <v>-0.01743682</v>
      </c>
      <c r="G32" s="52">
        <v>0.007829601</v>
      </c>
    </row>
    <row r="33" spans="1:7" ht="12.75">
      <c r="A33" t="s">
        <v>41</v>
      </c>
      <c r="B33" s="52">
        <v>0.09635912</v>
      </c>
      <c r="C33" s="52">
        <v>0.0580273</v>
      </c>
      <c r="D33" s="52">
        <v>0.07237573</v>
      </c>
      <c r="E33" s="52">
        <v>0.05868873</v>
      </c>
      <c r="F33" s="52">
        <v>0.03557675</v>
      </c>
      <c r="G33" s="52">
        <v>0.06421042</v>
      </c>
    </row>
    <row r="34" spans="1:7" ht="12.75">
      <c r="A34" t="s">
        <v>42</v>
      </c>
      <c r="B34" s="52">
        <v>-0.002232277</v>
      </c>
      <c r="C34" s="52">
        <v>-0.01432313</v>
      </c>
      <c r="D34" s="52">
        <v>0.001405094</v>
      </c>
      <c r="E34" s="52">
        <v>-0.001313286</v>
      </c>
      <c r="F34" s="52">
        <v>-0.02853729</v>
      </c>
      <c r="G34" s="52">
        <v>-0.007503467</v>
      </c>
    </row>
    <row r="35" spans="1:7" ht="12.75">
      <c r="A35" t="s">
        <v>43</v>
      </c>
      <c r="B35" s="52">
        <v>0.001026152</v>
      </c>
      <c r="C35" s="52">
        <v>0.007638363</v>
      </c>
      <c r="D35" s="52">
        <v>0.00774552</v>
      </c>
      <c r="E35" s="52">
        <v>0.005454255</v>
      </c>
      <c r="F35" s="52">
        <v>0.003291977</v>
      </c>
      <c r="G35" s="52">
        <v>0.005601652</v>
      </c>
    </row>
    <row r="36" spans="1:6" ht="12.75">
      <c r="A36" t="s">
        <v>44</v>
      </c>
      <c r="B36" s="52">
        <v>20.73059</v>
      </c>
      <c r="C36" s="52">
        <v>20.72449</v>
      </c>
      <c r="D36" s="52">
        <v>20.73059</v>
      </c>
      <c r="E36" s="52">
        <v>20.73364</v>
      </c>
      <c r="F36" s="52">
        <v>20.73975</v>
      </c>
    </row>
    <row r="37" spans="1:6" ht="12.75">
      <c r="A37" t="s">
        <v>45</v>
      </c>
      <c r="B37" s="52">
        <v>-0.2059937</v>
      </c>
      <c r="C37" s="52">
        <v>-0.1617432</v>
      </c>
      <c r="D37" s="52">
        <v>-0.138855</v>
      </c>
      <c r="E37" s="52">
        <v>-0.1286825</v>
      </c>
      <c r="F37" s="52">
        <v>-0.1225789</v>
      </c>
    </row>
    <row r="38" spans="1:7" ht="12.75">
      <c r="A38" t="s">
        <v>55</v>
      </c>
      <c r="B38" s="52">
        <v>-7.632188E-05</v>
      </c>
      <c r="C38" s="52">
        <v>0.0001237541</v>
      </c>
      <c r="D38" s="52">
        <v>-3.592645E-05</v>
      </c>
      <c r="E38" s="52">
        <v>8.321309E-05</v>
      </c>
      <c r="F38" s="52">
        <v>-0.0002258788</v>
      </c>
      <c r="G38" s="52">
        <v>0.0003015992</v>
      </c>
    </row>
    <row r="39" spans="1:7" ht="12.75">
      <c r="A39" t="s">
        <v>56</v>
      </c>
      <c r="B39" s="52">
        <v>5.234176E-05</v>
      </c>
      <c r="C39" s="52">
        <v>-5.769842E-05</v>
      </c>
      <c r="D39" s="52">
        <v>3.433747E-05</v>
      </c>
      <c r="E39" s="52">
        <v>0</v>
      </c>
      <c r="F39" s="52">
        <v>-3.313002E-05</v>
      </c>
      <c r="G39" s="52">
        <v>0.0007711602</v>
      </c>
    </row>
    <row r="40" spans="2:7" ht="12.75">
      <c r="B40" t="s">
        <v>46</v>
      </c>
      <c r="C40">
        <v>-0.003762</v>
      </c>
      <c r="D40" t="s">
        <v>47</v>
      </c>
      <c r="E40">
        <v>3.116618</v>
      </c>
      <c r="F40" t="s">
        <v>48</v>
      </c>
      <c r="G40">
        <v>55.139372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-7.632188168758694E-05</v>
      </c>
      <c r="C50">
        <f>-0.017/(C7*C7+C22*C22)*(C21*C22+C6*C7)</f>
        <v>0.00012375407340394382</v>
      </c>
      <c r="D50">
        <f>-0.017/(D7*D7+D22*D22)*(D21*D22+D6*D7)</f>
        <v>-3.5926451645074924E-05</v>
      </c>
      <c r="E50">
        <f>-0.017/(E7*E7+E22*E22)*(E21*E22+E6*E7)</f>
        <v>8.321308569910233E-05</v>
      </c>
      <c r="F50">
        <f>-0.017/(F7*F7+F22*F22)*(F21*F22+F6*F7)</f>
        <v>-0.00022587878228537447</v>
      </c>
      <c r="G50">
        <f>(B50*B$4+C50*C$4+D50*D$4+E50*E$4+F50*F$4)/SUM(B$4:F$4)</f>
        <v>4.342772765266392E-08</v>
      </c>
    </row>
    <row r="51" spans="1:7" ht="12.75">
      <c r="A51" t="s">
        <v>59</v>
      </c>
      <c r="B51">
        <f>-0.017/(B7*B7+B22*B22)*(B21*B7-B6*B22)</f>
        <v>5.2341759595166544E-05</v>
      </c>
      <c r="C51">
        <f>-0.017/(C7*C7+C22*C22)*(C21*C7-C6*C22)</f>
        <v>-5.7698423994802825E-05</v>
      </c>
      <c r="D51">
        <f>-0.017/(D7*D7+D22*D22)*(D21*D7-D6*D22)</f>
        <v>3.433746680684337E-05</v>
      </c>
      <c r="E51">
        <f>-0.017/(E7*E7+E22*E22)*(E21*E7-E6*E22)</f>
        <v>8.775590346612364E-06</v>
      </c>
      <c r="F51">
        <f>-0.017/(F7*F7+F22*F22)*(F21*F7-F6*F22)</f>
        <v>-3.313000700175124E-05</v>
      </c>
      <c r="G51">
        <f>(B51*B$4+C51*C$4+D51*D$4+E51*E$4+F51*F$4)/SUM(B$4:F$4)</f>
        <v>-3.218915065823696E-07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9999.981618159192</v>
      </c>
      <c r="C62">
        <f>C7+(2/0.017)*(C8*C50-C23*C51)</f>
        <v>10000.099774697743</v>
      </c>
      <c r="D62">
        <f>D7+(2/0.017)*(D8*D50-D23*D51)</f>
        <v>9999.992061034085</v>
      </c>
      <c r="E62">
        <f>E7+(2/0.017)*(E8*E50-E23*E51)</f>
        <v>10000.018888918243</v>
      </c>
      <c r="F62">
        <f>F7+(2/0.017)*(F8*F50-F23*F51)</f>
        <v>10000.08258631399</v>
      </c>
    </row>
    <row r="63" spans="1:6" ht="12.75">
      <c r="A63" t="s">
        <v>67</v>
      </c>
      <c r="B63">
        <f>B8+(3/0.017)*(B9*B50-B24*B51)</f>
        <v>3.4570428419498427</v>
      </c>
      <c r="C63">
        <f>C8+(3/0.017)*(C9*C50-C24*C51)</f>
        <v>5.568331812150399</v>
      </c>
      <c r="D63">
        <f>D8+(3/0.017)*(D9*D50-D24*D51)</f>
        <v>1.7209982291086257</v>
      </c>
      <c r="E63">
        <f>E8+(3/0.017)*(E9*E50-E24*E51)</f>
        <v>2.0732502439333316</v>
      </c>
      <c r="F63">
        <f>F8+(3/0.017)*(F9*F50-F24*F51)</f>
        <v>-1.562565969952402</v>
      </c>
    </row>
    <row r="64" spans="1:6" ht="12.75">
      <c r="A64" t="s">
        <v>68</v>
      </c>
      <c r="B64">
        <f>B9+(4/0.017)*(B10*B50-B25*B51)</f>
        <v>1.1603583829080815</v>
      </c>
      <c r="C64">
        <f>C9+(4/0.017)*(C10*C50-C25*C51)</f>
        <v>0.16216484949874005</v>
      </c>
      <c r="D64">
        <f>D9+(4/0.017)*(D10*D50-D25*D51)</f>
        <v>0.8381877182460157</v>
      </c>
      <c r="E64">
        <f>E9+(4/0.017)*(E10*E50-E25*E51)</f>
        <v>-0.3363095855586438</v>
      </c>
      <c r="F64">
        <f>F9+(4/0.017)*(F10*F50-F25*F51)</f>
        <v>-1.1583719337558551</v>
      </c>
    </row>
    <row r="65" spans="1:6" ht="12.75">
      <c r="A65" t="s">
        <v>69</v>
      </c>
      <c r="B65">
        <f>B10+(5/0.017)*(B11*B50-B26*B51)</f>
        <v>-0.41988089330540634</v>
      </c>
      <c r="C65">
        <f>C10+(5/0.017)*(C11*C50-C26*C51)</f>
        <v>-2.5889021973863104</v>
      </c>
      <c r="D65">
        <f>D10+(5/0.017)*(D11*D50-D26*D51)</f>
        <v>-0.633687316032014</v>
      </c>
      <c r="E65">
        <f>E10+(5/0.017)*(E11*E50-E26*E51)</f>
        <v>-0.991382006668424</v>
      </c>
      <c r="F65">
        <f>F10+(5/0.017)*(F11*F50-F26*F51)</f>
        <v>-1.4414223374741906</v>
      </c>
    </row>
    <row r="66" spans="1:6" ht="12.75">
      <c r="A66" t="s">
        <v>70</v>
      </c>
      <c r="B66">
        <f>B11+(6/0.017)*(B12*B50-B27*B51)</f>
        <v>1.9148010210246786</v>
      </c>
      <c r="C66">
        <f>C11+(6/0.017)*(C12*C50-C27*C51)</f>
        <v>0.03536613213966458</v>
      </c>
      <c r="D66">
        <f>D11+(6/0.017)*(D12*D50-D27*D51)</f>
        <v>1.19778613376754</v>
      </c>
      <c r="E66">
        <f>E11+(6/0.017)*(E12*E50-E27*E51)</f>
        <v>0.777319963470576</v>
      </c>
      <c r="F66">
        <f>F11+(6/0.017)*(F12*F50-F27*F51)</f>
        <v>12.214110659803541</v>
      </c>
    </row>
    <row r="67" spans="1:6" ht="12.75">
      <c r="A67" t="s">
        <v>71</v>
      </c>
      <c r="B67">
        <f>B12+(7/0.017)*(B13*B50-B28*B51)</f>
        <v>-0.03564081602585084</v>
      </c>
      <c r="C67">
        <f>C12+(7/0.017)*(C13*C50-C28*C51)</f>
        <v>-0.27120842459877686</v>
      </c>
      <c r="D67">
        <f>D12+(7/0.017)*(D13*D50-D28*D51)</f>
        <v>0.13312444641735455</v>
      </c>
      <c r="E67">
        <f>E12+(7/0.017)*(E13*E50-E28*E51)</f>
        <v>-0.22225840159977667</v>
      </c>
      <c r="F67">
        <f>F12+(7/0.017)*(F13*F50-F28*F51)</f>
        <v>-0.7489422269959547</v>
      </c>
    </row>
    <row r="68" spans="1:6" ht="12.75">
      <c r="A68" t="s">
        <v>72</v>
      </c>
      <c r="B68">
        <f>B13+(8/0.017)*(B14*B50-B29*B51)</f>
        <v>0.10098357668030024</v>
      </c>
      <c r="C68">
        <f>C13+(8/0.017)*(C14*C50-C29*C51)</f>
        <v>0.18512758573417765</v>
      </c>
      <c r="D68">
        <f>D13+(8/0.017)*(D14*D50-D29*D51)</f>
        <v>0.09328204690068415</v>
      </c>
      <c r="E68">
        <f>E13+(8/0.017)*(E14*E50-E29*E51)</f>
        <v>-0.1669359721841854</v>
      </c>
      <c r="F68">
        <f>F13+(8/0.017)*(F14*F50-F29*F51)</f>
        <v>0.06611520425710501</v>
      </c>
    </row>
    <row r="69" spans="1:6" ht="12.75">
      <c r="A69" t="s">
        <v>73</v>
      </c>
      <c r="B69">
        <f>B14+(9/0.017)*(B15*B50-B30*B51)</f>
        <v>0.01698436177672483</v>
      </c>
      <c r="C69">
        <f>C14+(9/0.017)*(C15*C50-C30*C51)</f>
        <v>-0.04318399245611892</v>
      </c>
      <c r="D69">
        <f>D14+(9/0.017)*(D15*D50-D30*D51)</f>
        <v>-0.11716953653138631</v>
      </c>
      <c r="E69">
        <f>E14+(9/0.017)*(E15*E50-E30*E51)</f>
        <v>0.04947473075999309</v>
      </c>
      <c r="F69">
        <f>F14+(9/0.017)*(F15*F50-F30*F51)</f>
        <v>0.039399565787639944</v>
      </c>
    </row>
    <row r="70" spans="1:6" ht="12.75">
      <c r="A70" t="s">
        <v>74</v>
      </c>
      <c r="B70">
        <f>B15+(10/0.017)*(B16*B50-B31*B51)</f>
        <v>-0.5111303546201275</v>
      </c>
      <c r="C70">
        <f>C15+(10/0.017)*(C16*C50-C31*C51)</f>
        <v>-0.3105679279426157</v>
      </c>
      <c r="D70">
        <f>D15+(10/0.017)*(D16*D50-D31*D51)</f>
        <v>-0.16597929053071428</v>
      </c>
      <c r="E70">
        <f>E15+(10/0.017)*(E16*E50-E31*E51)</f>
        <v>-0.1559793195183614</v>
      </c>
      <c r="F70">
        <f>F15+(10/0.017)*(F16*F50-F31*F51)</f>
        <v>-0.43565128689881016</v>
      </c>
    </row>
    <row r="71" spans="1:6" ht="12.75">
      <c r="A71" t="s">
        <v>75</v>
      </c>
      <c r="B71">
        <f>B16+(11/0.017)*(B17*B50-B32*B51)</f>
        <v>-0.03418067844027539</v>
      </c>
      <c r="C71">
        <f>C16+(11/0.017)*(C17*C50-C32*C51)</f>
        <v>-0.0734081721325626</v>
      </c>
      <c r="D71">
        <f>D16+(11/0.017)*(D17*D50-D32*D51)</f>
        <v>0.01957039634854975</v>
      </c>
      <c r="E71">
        <f>E16+(11/0.017)*(E17*E50-E32*E51)</f>
        <v>0.009140121561471964</v>
      </c>
      <c r="F71">
        <f>F16+(11/0.017)*(F17*F50-F32*F51)</f>
        <v>-0.026989820079839546</v>
      </c>
    </row>
    <row r="72" spans="1:6" ht="12.75">
      <c r="A72" t="s">
        <v>76</v>
      </c>
      <c r="B72">
        <f>B17+(12/0.017)*(B18*B50-B33*B51)</f>
        <v>-0.025425764987661692</v>
      </c>
      <c r="C72">
        <f>C17+(12/0.017)*(C18*C50-C33*C51)</f>
        <v>-0.021110700537685663</v>
      </c>
      <c r="D72">
        <f>D17+(12/0.017)*(D18*D50-D33*D51)</f>
        <v>-0.029494993691071336</v>
      </c>
      <c r="E72">
        <f>E17+(12/0.017)*(E18*E50-E33*E51)</f>
        <v>0.0009488462951760895</v>
      </c>
      <c r="F72">
        <f>F17+(12/0.017)*(F18*F50-F33*F51)</f>
        <v>0.007489560641901278</v>
      </c>
    </row>
    <row r="73" spans="1:6" ht="12.75">
      <c r="A73" t="s">
        <v>77</v>
      </c>
      <c r="B73">
        <f>B18+(13/0.017)*(B19*B50-B34*B51)</f>
        <v>0.03870894877285756</v>
      </c>
      <c r="C73">
        <f>C18+(13/0.017)*(C19*C50-C34*C51)</f>
        <v>0.04390655468489838</v>
      </c>
      <c r="D73">
        <f>D18+(13/0.017)*(D19*D50-D34*D51)</f>
        <v>0.021610486440931095</v>
      </c>
      <c r="E73">
        <f>E18+(13/0.017)*(E19*E50-E34*E51)</f>
        <v>0.038973475192493306</v>
      </c>
      <c r="F73">
        <f>F18+(13/0.017)*(F19*F50-F34*F51)</f>
        <v>0.013736793932111574</v>
      </c>
    </row>
    <row r="74" spans="1:6" ht="12.75">
      <c r="A74" t="s">
        <v>78</v>
      </c>
      <c r="B74">
        <f>B19+(14/0.017)*(B20*B50-B35*B51)</f>
        <v>-0.21843921971832078</v>
      </c>
      <c r="C74">
        <f>C19+(14/0.017)*(C20*C50-C35*C51)</f>
        <v>-0.1933335174249947</v>
      </c>
      <c r="D74">
        <f>D19+(14/0.017)*(D20*D50-D35*D51)</f>
        <v>-0.2026544613639353</v>
      </c>
      <c r="E74">
        <f>E19+(14/0.017)*(E20*E50-E35*E51)</f>
        <v>-0.1978980914141844</v>
      </c>
      <c r="F74">
        <f>F19+(14/0.017)*(F20*F50-F35*F51)</f>
        <v>-0.12889508520436066</v>
      </c>
    </row>
    <row r="75" spans="1:6" ht="12.75">
      <c r="A75" t="s">
        <v>79</v>
      </c>
      <c r="B75" s="52">
        <f>B20</f>
        <v>-0.01047061</v>
      </c>
      <c r="C75" s="52">
        <f>C20</f>
        <v>-0.002627329</v>
      </c>
      <c r="D75" s="52">
        <f>D20</f>
        <v>-0.00528842</v>
      </c>
      <c r="E75" s="52">
        <f>E20</f>
        <v>-0.0005731016</v>
      </c>
      <c r="F75" s="52">
        <f>F20</f>
        <v>-0.001936363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87.28257039753852</v>
      </c>
      <c r="C82">
        <f>C22+(2/0.017)*(C8*C51+C23*C50)</f>
        <v>46.25273176745573</v>
      </c>
      <c r="D82">
        <f>D22+(2/0.017)*(D8*D51+D23*D50)</f>
        <v>-2.5964662913548526</v>
      </c>
      <c r="E82">
        <f>E22+(2/0.017)*(E8*E51+E23*E50)</f>
        <v>-33.276219891725674</v>
      </c>
      <c r="F82">
        <f>F22+(2/0.017)*(F8*F51+F23*F50)</f>
        <v>-111.98720716798971</v>
      </c>
    </row>
    <row r="83" spans="1:6" ht="12.75">
      <c r="A83" t="s">
        <v>82</v>
      </c>
      <c r="B83">
        <f>B23+(3/0.017)*(B9*B51+B24*B50)</f>
        <v>-1.9641735533859055</v>
      </c>
      <c r="C83">
        <f>C23+(3/0.017)*(C9*C51+C24*C50)</f>
        <v>2.7034654466529178</v>
      </c>
      <c r="D83">
        <f>D23+(3/0.017)*(D9*D51+D24*D50)</f>
        <v>0.20734574264496836</v>
      </c>
      <c r="E83">
        <f>E23+(3/0.017)*(E9*E51+E24*E50)</f>
        <v>1.5175080210978913</v>
      </c>
      <c r="F83">
        <f>F23+(3/0.017)*(F9*F51+F24*F50)</f>
        <v>10.168104134136954</v>
      </c>
    </row>
    <row r="84" spans="1:6" ht="12.75">
      <c r="A84" t="s">
        <v>83</v>
      </c>
      <c r="B84">
        <f>B24+(4/0.017)*(B10*B51+B25*B50)</f>
        <v>-3.8335769785717275</v>
      </c>
      <c r="C84">
        <f>C24+(4/0.017)*(C10*C51+C25*C50)</f>
        <v>-1.3137746967615522</v>
      </c>
      <c r="D84">
        <f>D24+(4/0.017)*(D10*D51+D25*D50)</f>
        <v>-3.418338849394971</v>
      </c>
      <c r="E84">
        <f>E24+(4/0.017)*(E10*E51+E25*E50)</f>
        <v>3.79039686507158</v>
      </c>
      <c r="F84">
        <f>F24+(4/0.017)*(F10*F51+F25*F50)</f>
        <v>0.6602725440265269</v>
      </c>
    </row>
    <row r="85" spans="1:6" ht="12.75">
      <c r="A85" t="s">
        <v>84</v>
      </c>
      <c r="B85">
        <f>B25+(5/0.017)*(B11*B51+B26*B50)</f>
        <v>-0.729095949784829</v>
      </c>
      <c r="C85">
        <f>C25+(5/0.017)*(C11*C51+C26*C50)</f>
        <v>0.9792855102449888</v>
      </c>
      <c r="D85">
        <f>D25+(5/0.017)*(D11*D51+D26*D50)</f>
        <v>0.4972839409688816</v>
      </c>
      <c r="E85">
        <f>E25+(5/0.017)*(E11*E51+E26*E50)</f>
        <v>1.1524080322091637</v>
      </c>
      <c r="F85">
        <f>F25+(5/0.017)*(F11*F51+F26*F50)</f>
        <v>-0.5017861508724841</v>
      </c>
    </row>
    <row r="86" spans="1:6" ht="12.75">
      <c r="A86" t="s">
        <v>85</v>
      </c>
      <c r="B86">
        <f>B26+(6/0.017)*(B12*B51+B27*B50)</f>
        <v>1.126911359652364</v>
      </c>
      <c r="C86">
        <f>C26+(6/0.017)*(C12*C51+C27*C50)</f>
        <v>0.38066513390919127</v>
      </c>
      <c r="D86">
        <f>D26+(6/0.017)*(D12*D51+D27*D50)</f>
        <v>-0.46429200520201663</v>
      </c>
      <c r="E86">
        <f>E26+(6/0.017)*(E12*E51+E27*E50)</f>
        <v>0.12733938149786928</v>
      </c>
      <c r="F86">
        <f>F26+(6/0.017)*(F12*F51+F27*F50)</f>
        <v>0.5679267672385812</v>
      </c>
    </row>
    <row r="87" spans="1:6" ht="12.75">
      <c r="A87" t="s">
        <v>86</v>
      </c>
      <c r="B87">
        <f>B27+(7/0.017)*(B13*B51+B28*B50)</f>
        <v>0.11595202338665105</v>
      </c>
      <c r="C87">
        <f>C27+(7/0.017)*(C13*C51+C28*C50)</f>
        <v>0.09949861625616842</v>
      </c>
      <c r="D87">
        <f>D27+(7/0.017)*(D13*D51+D28*D50)</f>
        <v>-0.37568775210825694</v>
      </c>
      <c r="E87">
        <f>E27+(7/0.017)*(E13*E51+E28*E50)</f>
        <v>-0.34920313849718665</v>
      </c>
      <c r="F87">
        <f>F27+(7/0.017)*(F13*F51+F28*F50)</f>
        <v>0.4240322020277238</v>
      </c>
    </row>
    <row r="88" spans="1:6" ht="12.75">
      <c r="A88" t="s">
        <v>87</v>
      </c>
      <c r="B88">
        <f>B28+(8/0.017)*(B14*B51+B29*B50)</f>
        <v>-0.03228290673513219</v>
      </c>
      <c r="C88">
        <f>C28+(8/0.017)*(C14*C51+C29*C50)</f>
        <v>-0.09450094491605142</v>
      </c>
      <c r="D88">
        <f>D28+(8/0.017)*(D14*D51+D29*D50)</f>
        <v>-0.2347193091333382</v>
      </c>
      <c r="E88">
        <f>E28+(8/0.017)*(E14*E51+E29*E50)</f>
        <v>0.23310450932582016</v>
      </c>
      <c r="F88">
        <f>F28+(8/0.017)*(F14*F51+F29*F50)</f>
        <v>-0.01908371208118443</v>
      </c>
    </row>
    <row r="89" spans="1:6" ht="12.75">
      <c r="A89" t="s">
        <v>88</v>
      </c>
      <c r="B89">
        <f>B29+(9/0.017)*(B15*B51+B30*B50)</f>
        <v>-0.126011806310114</v>
      </c>
      <c r="C89">
        <f>C29+(9/0.017)*(C15*C51+C30*C50)</f>
        <v>-0.05780485394602842</v>
      </c>
      <c r="D89">
        <f>D29+(9/0.017)*(D15*D51+D30*D50)</f>
        <v>-0.028016961224165575</v>
      </c>
      <c r="E89">
        <f>E29+(9/0.017)*(E15*E51+E30*E50)</f>
        <v>-0.03089743488595555</v>
      </c>
      <c r="F89">
        <f>F29+(9/0.017)*(F15*F51+F30*F50)</f>
        <v>-0.03793721189235726</v>
      </c>
    </row>
    <row r="90" spans="1:6" ht="12.75">
      <c r="A90" t="s">
        <v>89</v>
      </c>
      <c r="B90">
        <f>B30+(10/0.017)*(B16*B51+B31*B50)</f>
        <v>0.026348027287396724</v>
      </c>
      <c r="C90">
        <f>C30+(10/0.017)*(C16*C51+C31*C50)</f>
        <v>-0.14177023124484106</v>
      </c>
      <c r="D90">
        <f>D30+(10/0.017)*(D16*D51+D31*D50)</f>
        <v>-0.014859484953966152</v>
      </c>
      <c r="E90">
        <f>E30+(10/0.017)*(E16*E51+E31*E50)</f>
        <v>-0.07558268128327666</v>
      </c>
      <c r="F90">
        <f>F30+(10/0.017)*(F16*F51+F31*F50)</f>
        <v>0.23287293334166057</v>
      </c>
    </row>
    <row r="91" spans="1:6" ht="12.75">
      <c r="A91" t="s">
        <v>90</v>
      </c>
      <c r="B91">
        <f>B31+(11/0.017)*(B17*B51+B32*B50)</f>
        <v>-0.01814967006854906</v>
      </c>
      <c r="C91">
        <f>C31+(11/0.017)*(C17*C51+C32*C50)</f>
        <v>-0.05039668489589742</v>
      </c>
      <c r="D91">
        <f>D31+(11/0.017)*(D17*D51+D32*D50)</f>
        <v>-0.04318512694513997</v>
      </c>
      <c r="E91">
        <f>E31+(11/0.017)*(E17*E51+E32*E50)</f>
        <v>-0.02862085513581562</v>
      </c>
      <c r="F91">
        <f>F31+(11/0.017)*(F17*F51+F32*F50)</f>
        <v>0.006410932273897956</v>
      </c>
    </row>
    <row r="92" spans="1:6" ht="12.75">
      <c r="A92" t="s">
        <v>91</v>
      </c>
      <c r="B92">
        <f>B32+(12/0.017)*(B18*B51+B33*B50)</f>
        <v>0.03353404548579906</v>
      </c>
      <c r="C92">
        <f>C32+(12/0.017)*(C18*C51+C33*C50)</f>
        <v>0.0038211535207248364</v>
      </c>
      <c r="D92">
        <f>D32+(12/0.017)*(D18*D51+D33*D50)</f>
        <v>-0.005447344754001699</v>
      </c>
      <c r="E92">
        <f>E32+(12/0.017)*(E18*E51+E33*E50)</f>
        <v>0.025832101109920104</v>
      </c>
      <c r="F92">
        <f>F32+(12/0.017)*(F18*F51+F33*F50)</f>
        <v>-0.022924983746808913</v>
      </c>
    </row>
    <row r="93" spans="1:6" ht="12.75">
      <c r="A93" t="s">
        <v>92</v>
      </c>
      <c r="B93">
        <f>B33+(13/0.017)*(B19*B51+B34*B50)</f>
        <v>0.08772157349823856</v>
      </c>
      <c r="C93">
        <f>C33+(13/0.017)*(C19*C51+C34*C50)</f>
        <v>0.06520634770774121</v>
      </c>
      <c r="D93">
        <f>D33+(13/0.017)*(D19*D51+D34*D50)</f>
        <v>0.06701745677164526</v>
      </c>
      <c r="E93">
        <f>E33+(13/0.017)*(E19*E51+E34*E50)</f>
        <v>0.05727764530781088</v>
      </c>
      <c r="F93">
        <f>F33+(13/0.017)*(F19*F51+F34*F50)</f>
        <v>0.04378294064625697</v>
      </c>
    </row>
    <row r="94" spans="1:6" ht="12.75">
      <c r="A94" t="s">
        <v>93</v>
      </c>
      <c r="B94">
        <f>B34+(14/0.017)*(B20*B51+B35*B50)</f>
        <v>-0.002748109473035952</v>
      </c>
      <c r="C94">
        <f>C34+(14/0.017)*(C20*C51+C35*C50)</f>
        <v>-0.01341982424164392</v>
      </c>
      <c r="D94">
        <f>D34+(14/0.017)*(D20*D51+D35*D50)</f>
        <v>0.0010263857680357352</v>
      </c>
      <c r="E94">
        <f>E34+(14/0.017)*(E20*E51+E35*E50)</f>
        <v>-0.0009436562838708018</v>
      </c>
      <c r="F94">
        <f>F34+(14/0.017)*(F20*F51+F35*F50)</f>
        <v>-0.02909682555932526</v>
      </c>
    </row>
    <row r="95" spans="1:6" ht="12.75">
      <c r="A95" t="s">
        <v>94</v>
      </c>
      <c r="B95" s="52">
        <f>B35</f>
        <v>0.001026152</v>
      </c>
      <c r="C95" s="52">
        <f>C35</f>
        <v>0.007638363</v>
      </c>
      <c r="D95" s="52">
        <f>D35</f>
        <v>0.00774552</v>
      </c>
      <c r="E95" s="52">
        <f>E35</f>
        <v>0.005454255</v>
      </c>
      <c r="F95" s="52">
        <f>F35</f>
        <v>0.003291977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3.4570491966426427</v>
      </c>
      <c r="C103">
        <f>C63*10000/C62</f>
        <v>5.568276254842371</v>
      </c>
      <c r="D103">
        <f>D63*10000/D62</f>
        <v>1.7209995954043384</v>
      </c>
      <c r="E103">
        <f>E63*10000/E62</f>
        <v>2.0732463277952933</v>
      </c>
      <c r="F103">
        <f>F63*10000/F62</f>
        <v>-1.5625530654025934</v>
      </c>
      <c r="G103">
        <f>AVERAGE(C103:E103)</f>
        <v>3.1208407260140008</v>
      </c>
      <c r="H103">
        <f>STDEV(C103:E103)</f>
        <v>2.1268462429025234</v>
      </c>
      <c r="I103">
        <f>(B103*B4+C103*C4+D103*D4+E103*E4+F103*F4)/SUM(B4:F4)</f>
        <v>2.547175151434851</v>
      </c>
      <c r="K103">
        <f>(LN(H103)+LN(H123))/2-LN(K114*K115^3)</f>
        <v>-3.3902344354348064</v>
      </c>
    </row>
    <row r="104" spans="1:11" ht="12.75">
      <c r="A104" t="s">
        <v>68</v>
      </c>
      <c r="B104">
        <f>B64*10000/B62</f>
        <v>1.1603605158643098</v>
      </c>
      <c r="C104">
        <f>C64*10000/C62</f>
        <v>0.16216323151999906</v>
      </c>
      <c r="D104">
        <f>D64*10000/D62</f>
        <v>0.8381883836809165</v>
      </c>
      <c r="E104">
        <f>E64*10000/E62</f>
        <v>-0.33630895030741714</v>
      </c>
      <c r="F104">
        <f>F64*10000/F62</f>
        <v>-1.1583623672680374</v>
      </c>
      <c r="G104">
        <f>AVERAGE(C104:E104)</f>
        <v>0.22134755496449945</v>
      </c>
      <c r="H104">
        <f>STDEV(C104:E104)</f>
        <v>0.5894811998635863</v>
      </c>
      <c r="I104">
        <f>(B104*B4+C104*C4+D104*D4+E104*E4+F104*F4)/SUM(B4:F4)</f>
        <v>0.17420825115704358</v>
      </c>
      <c r="K104">
        <f>(LN(H104)+LN(H124))/2-LN(K114*K115^4)</f>
        <v>-2.8963935737025293</v>
      </c>
    </row>
    <row r="105" spans="1:11" ht="12.75">
      <c r="A105" t="s">
        <v>69</v>
      </c>
      <c r="B105">
        <f>B65*10000/B62</f>
        <v>-0.419881665125199</v>
      </c>
      <c r="C105">
        <f>C65*10000/C62</f>
        <v>-2.58887636695061</v>
      </c>
      <c r="D105">
        <f>D65*10000/D62</f>
        <v>-0.6336878191146137</v>
      </c>
      <c r="E105">
        <f>E65*10000/E62</f>
        <v>-0.991380134058594</v>
      </c>
      <c r="F105">
        <f>F65*10000/F62</f>
        <v>-1.4414104333967264</v>
      </c>
      <c r="G105">
        <f>AVERAGE(C105:E105)</f>
        <v>-1.4046481067079393</v>
      </c>
      <c r="H105">
        <f>STDEV(C105:E105)</f>
        <v>1.0410491714182057</v>
      </c>
      <c r="I105">
        <f>(B105*B4+C105*C4+D105*D4+E105*E4+F105*F4)/SUM(B4:F4)</f>
        <v>-1.2667037233968002</v>
      </c>
      <c r="K105">
        <f>(LN(H105)+LN(H125))/2-LN(K114*K115^5)</f>
        <v>-3.2159826104734752</v>
      </c>
    </row>
    <row r="106" spans="1:11" ht="12.75">
      <c r="A106" t="s">
        <v>70</v>
      </c>
      <c r="B106">
        <f>B66*10000/B62</f>
        <v>1.9148045407879033</v>
      </c>
      <c r="C106">
        <f>C66*10000/C62</f>
        <v>0.03536577927867078</v>
      </c>
      <c r="D106">
        <f>D66*10000/D62</f>
        <v>1.1977870846866239</v>
      </c>
      <c r="E106">
        <f>E66*10000/E62</f>
        <v>0.7773184952000255</v>
      </c>
      <c r="F106">
        <f>F66*10000/F62</f>
        <v>12.21400978879879</v>
      </c>
      <c r="G106">
        <f>AVERAGE(C106:E106)</f>
        <v>0.6701571197217734</v>
      </c>
      <c r="H106">
        <f>STDEV(C106:E106)</f>
        <v>0.5885732691113111</v>
      </c>
      <c r="I106">
        <f>(B106*B4+C106*C4+D106*D4+E106*E4+F106*F4)/SUM(B4:F4)</f>
        <v>2.3858888430267715</v>
      </c>
      <c r="K106">
        <f>(LN(H106)+LN(H126))/2-LN(K114*K115^6)</f>
        <v>-2.787434667103902</v>
      </c>
    </row>
    <row r="107" spans="1:11" ht="12.75">
      <c r="A107" t="s">
        <v>71</v>
      </c>
      <c r="B107">
        <f>B67*10000/B62</f>
        <v>-0.035640881540351915</v>
      </c>
      <c r="C107">
        <f>C67*10000/C62</f>
        <v>-0.2712057186519164</v>
      </c>
      <c r="D107">
        <f>D67*10000/D62</f>
        <v>0.1331245521044827</v>
      </c>
      <c r="E107">
        <f>E67*10000/E62</f>
        <v>-0.222257981778492</v>
      </c>
      <c r="F107">
        <f>F67*10000/F62</f>
        <v>-0.7489360418092439</v>
      </c>
      <c r="G107">
        <f>AVERAGE(C107:E107)</f>
        <v>-0.12011304944197522</v>
      </c>
      <c r="H107">
        <f>STDEV(C107:E107)</f>
        <v>0.2206715486056357</v>
      </c>
      <c r="I107">
        <f>(B107*B4+C107*C4+D107*D4+E107*E4+F107*F4)/SUM(B4:F4)</f>
        <v>-0.19148783294800606</v>
      </c>
      <c r="K107">
        <f>(LN(H107)+LN(H127))/2-LN(K114*K115^7)</f>
        <v>-2.9290334668811204</v>
      </c>
    </row>
    <row r="108" spans="1:9" ht="12.75">
      <c r="A108" t="s">
        <v>72</v>
      </c>
      <c r="B108">
        <f>B68*10000/B62</f>
        <v>0.10098376230704452</v>
      </c>
      <c r="C108">
        <f>C68*10000/C62</f>
        <v>0.18512573864771584</v>
      </c>
      <c r="D108">
        <f>D68*10000/D62</f>
        <v>0.09328212095704203</v>
      </c>
      <c r="E108">
        <f>E68*10000/E62</f>
        <v>-0.16693565686078798</v>
      </c>
      <c r="F108">
        <f>F68*10000/F62</f>
        <v>0.06611465824051253</v>
      </c>
      <c r="G108">
        <f>AVERAGE(C108:E108)</f>
        <v>0.037157400914656635</v>
      </c>
      <c r="H108">
        <f>STDEV(C108:E108)</f>
        <v>0.18261789261111816</v>
      </c>
      <c r="I108">
        <f>(B108*B4+C108*C4+D108*D4+E108*E4+F108*F4)/SUM(B4:F4)</f>
        <v>0.05029440456162099</v>
      </c>
    </row>
    <row r="109" spans="1:9" ht="12.75">
      <c r="A109" t="s">
        <v>73</v>
      </c>
      <c r="B109">
        <f>B69*10000/B62</f>
        <v>0.01698439299716566</v>
      </c>
      <c r="C109">
        <f>C69*10000/C62</f>
        <v>-0.04318356159343837</v>
      </c>
      <c r="D109">
        <f>D69*10000/D62</f>
        <v>-0.11716962955195585</v>
      </c>
      <c r="E109">
        <f>E69*10000/E62</f>
        <v>0.04947463730775518</v>
      </c>
      <c r="F109">
        <f>F69*10000/F62</f>
        <v>0.03939924040383604</v>
      </c>
      <c r="G109">
        <f>AVERAGE(C109:E109)</f>
        <v>-0.036959517945879684</v>
      </c>
      <c r="H109">
        <f>STDEV(C109:E109)</f>
        <v>0.08349629907245999</v>
      </c>
      <c r="I109">
        <f>(B109*B4+C109*C4+D109*D4+E109*E4+F109*F4)/SUM(B4:F4)</f>
        <v>-0.018973712114839846</v>
      </c>
    </row>
    <row r="110" spans="1:11" ht="12.75">
      <c r="A110" t="s">
        <v>74</v>
      </c>
      <c r="B110">
        <f>B70*10000/B62</f>
        <v>-0.5111312941735356</v>
      </c>
      <c r="C110">
        <f>C70*10000/C62</f>
        <v>-0.3105648292914185</v>
      </c>
      <c r="D110">
        <f>D70*10000/D62</f>
        <v>-0.1659794223012119</v>
      </c>
      <c r="E110">
        <f>E70*10000/E62</f>
        <v>-0.1559790248908565</v>
      </c>
      <c r="F110">
        <f>F70*10000/F62</f>
        <v>-0.43564768904512646</v>
      </c>
      <c r="G110">
        <f>AVERAGE(C110:E110)</f>
        <v>-0.21084109216116229</v>
      </c>
      <c r="H110">
        <f>STDEV(C110:E110)</f>
        <v>0.0865079175423244</v>
      </c>
      <c r="I110">
        <f>(B110*B4+C110*C4+D110*D4+E110*E4+F110*F4)/SUM(B4:F4)</f>
        <v>-0.2843495430351618</v>
      </c>
      <c r="K110">
        <f>EXP(AVERAGE(K103:K107))</f>
        <v>0.04765271127458801</v>
      </c>
    </row>
    <row r="111" spans="1:9" ht="12.75">
      <c r="A111" t="s">
        <v>75</v>
      </c>
      <c r="B111">
        <f>B71*10000/B62</f>
        <v>-0.034180741270769865</v>
      </c>
      <c r="C111">
        <f>C71*10000/C62</f>
        <v>-0.07340743971205166</v>
      </c>
      <c r="D111">
        <f>D71*10000/D62</f>
        <v>0.01957041188543304</v>
      </c>
      <c r="E111">
        <f>E71*10000/E62</f>
        <v>0.009140104296803684</v>
      </c>
      <c r="F111">
        <f>F71*10000/F62</f>
        <v>-0.026989597182704803</v>
      </c>
      <c r="G111">
        <f>AVERAGE(C111:E111)</f>
        <v>-0.014898974509938311</v>
      </c>
      <c r="H111">
        <f>STDEV(C111:E111)</f>
        <v>0.05093749310997289</v>
      </c>
      <c r="I111">
        <f>(B111*B4+C111*C4+D111*D4+E111*E4+F111*F4)/SUM(B4:F4)</f>
        <v>-0.0193139055585614</v>
      </c>
    </row>
    <row r="112" spans="1:9" ht="12.75">
      <c r="A112" t="s">
        <v>76</v>
      </c>
      <c r="B112">
        <f>B72*10000/B62</f>
        <v>-0.025425811724984045</v>
      </c>
      <c r="C112">
        <f>C72*10000/C62</f>
        <v>-0.02111048990841068</v>
      </c>
      <c r="D112">
        <f>D72*10000/D62</f>
        <v>-0.029495017107064883</v>
      </c>
      <c r="E112">
        <f>E72*10000/E62</f>
        <v>0.0009488445029114654</v>
      </c>
      <c r="F112">
        <f>F72*10000/F62</f>
        <v>0.007489498788891416</v>
      </c>
      <c r="G112">
        <f>AVERAGE(C112:E112)</f>
        <v>-0.016552220837521364</v>
      </c>
      <c r="H112">
        <f>STDEV(C112:E112)</f>
        <v>0.015725474241618836</v>
      </c>
      <c r="I112">
        <f>(B112*B4+C112*C4+D112*D4+E112*E4+F112*F4)/SUM(B4:F4)</f>
        <v>-0.01464416357446456</v>
      </c>
    </row>
    <row r="113" spans="1:9" ht="12.75">
      <c r="A113" t="s">
        <v>77</v>
      </c>
      <c r="B113">
        <f>B73*10000/B62</f>
        <v>0.038709019927161775</v>
      </c>
      <c r="C113">
        <f>C73*10000/C62</f>
        <v>0.04390611661294697</v>
      </c>
      <c r="D113">
        <f>D73*10000/D62</f>
        <v>0.021610503597436242</v>
      </c>
      <c r="E113">
        <f>E73*10000/E62</f>
        <v>0.038973401575953706</v>
      </c>
      <c r="F113">
        <f>F73*10000/F62</f>
        <v>0.013736680485930795</v>
      </c>
      <c r="G113">
        <f>AVERAGE(C113:E113)</f>
        <v>0.03483000726211231</v>
      </c>
      <c r="H113">
        <f>STDEV(C113:E113)</f>
        <v>0.011711079252756036</v>
      </c>
      <c r="I113">
        <f>(B113*B4+C113*C4+D113*D4+E113*E4+F113*F4)/SUM(B4:F4)</f>
        <v>0.032589408861234896</v>
      </c>
    </row>
    <row r="114" spans="1:11" ht="12.75">
      <c r="A114" t="s">
        <v>78</v>
      </c>
      <c r="B114">
        <f>B74*10000/B62</f>
        <v>-0.2184396212505552</v>
      </c>
      <c r="C114">
        <f>C74*10000/C62</f>
        <v>-0.19333158846491438</v>
      </c>
      <c r="D114">
        <f>D74*10000/D62</f>
        <v>-0.20265462225074915</v>
      </c>
      <c r="E114">
        <f>E74*10000/E62</f>
        <v>-0.19789771760680358</v>
      </c>
      <c r="F114">
        <f>F74*10000/F62</f>
        <v>-0.12889402071615402</v>
      </c>
      <c r="G114">
        <f>AVERAGE(C114:E114)</f>
        <v>-0.19796130944082235</v>
      </c>
      <c r="H114">
        <f>STDEV(C114:E114)</f>
        <v>0.004661842198527942</v>
      </c>
      <c r="I114">
        <f>(B114*B4+C114*C4+D114*D4+E114*E4+F114*F4)/SUM(B4:F4)</f>
        <v>-0.19174956677148347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-0.010470629246943999</v>
      </c>
      <c r="C115">
        <f>C75*10000/C62</f>
        <v>-0.002627302786165863</v>
      </c>
      <c r="D115">
        <f>D75*10000/D62</f>
        <v>-0.0052884241984619456</v>
      </c>
      <c r="E115">
        <f>E75*10000/E62</f>
        <v>-0.0005731005174751181</v>
      </c>
      <c r="F115">
        <f>F75*10000/F62</f>
        <v>-0.0019363470084237968</v>
      </c>
      <c r="G115">
        <f>AVERAGE(C115:E115)</f>
        <v>-0.002829609167367642</v>
      </c>
      <c r="H115">
        <f>STDEV(C115:E115)</f>
        <v>0.0023641626970293335</v>
      </c>
      <c r="I115">
        <f>(B115*B4+C115*C4+D115*D4+E115*E4+F115*F4)/SUM(B4:F4)</f>
        <v>-0.0038202461725762686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87.28273083926487</v>
      </c>
      <c r="C122">
        <f>C82*10000/C62</f>
        <v>46.25227028682695</v>
      </c>
      <c r="D122">
        <f>D82*10000/D62</f>
        <v>-2.5964683526822276</v>
      </c>
      <c r="E122">
        <f>E82*10000/E62</f>
        <v>-33.276157036664706</v>
      </c>
      <c r="F122">
        <f>F82*10000/F62</f>
        <v>-111.98628231456233</v>
      </c>
      <c r="G122">
        <f>AVERAGE(C122:E122)</f>
        <v>3.4598816324933375</v>
      </c>
      <c r="H122">
        <f>STDEV(C122:E122)</f>
        <v>40.10863023707212</v>
      </c>
      <c r="I122">
        <f>(B122*B4+C122*C4+D122*D4+E122*E4+F122*F4)/SUM(B4:F4)</f>
        <v>0.2841670124825484</v>
      </c>
    </row>
    <row r="123" spans="1:9" ht="12.75">
      <c r="A123" t="s">
        <v>82</v>
      </c>
      <c r="B123">
        <f>B83*10000/B62</f>
        <v>-1.9641771639050998</v>
      </c>
      <c r="C123">
        <f>C83*10000/C62</f>
        <v>2.7034384731772647</v>
      </c>
      <c r="D123">
        <f>D83*10000/D62</f>
        <v>0.2073459072561774</v>
      </c>
      <c r="E123">
        <f>E83*10000/E62</f>
        <v>1.5175051546948113</v>
      </c>
      <c r="F123">
        <f>F83*10000/F62</f>
        <v>10.168020160206392</v>
      </c>
      <c r="G123">
        <f>AVERAGE(C123:E123)</f>
        <v>1.4760965117094178</v>
      </c>
      <c r="H123">
        <f>STDEV(C123:E123)</f>
        <v>1.2485613846331496</v>
      </c>
      <c r="I123">
        <f>(B123*B4+C123*C4+D123*D4+E123*E4+F123*F4)/SUM(B4:F4)</f>
        <v>2.1325851074304865</v>
      </c>
    </row>
    <row r="124" spans="1:9" ht="12.75">
      <c r="A124" t="s">
        <v>83</v>
      </c>
      <c r="B124">
        <f>B84*10000/B62</f>
        <v>-3.833584025404855</v>
      </c>
      <c r="C124">
        <f>C84*10000/C62</f>
        <v>-1.3137615887450098</v>
      </c>
      <c r="D124">
        <f>D84*10000/D62</f>
        <v>-3.418341563204687</v>
      </c>
      <c r="E124">
        <f>E84*10000/E62</f>
        <v>3.7903897054354543</v>
      </c>
      <c r="F124">
        <f>F84*10000/F62</f>
        <v>0.6602670911239964</v>
      </c>
      <c r="G124">
        <f>AVERAGE(C124:E124)</f>
        <v>-0.31390448217141415</v>
      </c>
      <c r="H124">
        <f>STDEV(C124:E124)</f>
        <v>3.7069174931527433</v>
      </c>
      <c r="I124">
        <f>(B124*B4+C124*C4+D124*D4+E124*E4+F124*F4)/SUM(B4:F4)</f>
        <v>-0.6955323174325053</v>
      </c>
    </row>
    <row r="125" spans="1:9" ht="12.75">
      <c r="A125" t="s">
        <v>84</v>
      </c>
      <c r="B125">
        <f>B85*10000/B62</f>
        <v>-0.7290972899998607</v>
      </c>
      <c r="C125">
        <f>C85*10000/C62</f>
        <v>0.9792757395508968</v>
      </c>
      <c r="D125">
        <f>D85*10000/D62</f>
        <v>0.4972843357612208</v>
      </c>
      <c r="E125">
        <f>E85*10000/E62</f>
        <v>1.1524058554391652</v>
      </c>
      <c r="F125">
        <f>F85*10000/F62</f>
        <v>-0.5017820068398469</v>
      </c>
      <c r="G125">
        <f>AVERAGE(C125:E125)</f>
        <v>0.8763219769170942</v>
      </c>
      <c r="H125">
        <f>STDEV(C125:E125)</f>
        <v>0.3394785108318758</v>
      </c>
      <c r="I125">
        <f>(B125*B4+C125*C4+D125*D4+E125*E4+F125*F4)/SUM(B4:F4)</f>
        <v>0.45997465629493084</v>
      </c>
    </row>
    <row r="126" spans="1:9" ht="12.75">
      <c r="A126" t="s">
        <v>85</v>
      </c>
      <c r="B126">
        <f>B86*10000/B62</f>
        <v>1.1269134311266935</v>
      </c>
      <c r="C126">
        <f>C86*10000/C62</f>
        <v>0.38066133587221834</v>
      </c>
      <c r="D126">
        <f>D86*10000/D62</f>
        <v>-0.46429237380214966</v>
      </c>
      <c r="E126">
        <f>E86*10000/E62</f>
        <v>0.127339140968007</v>
      </c>
      <c r="F126">
        <f>F86*10000/F62</f>
        <v>0.5679220769794839</v>
      </c>
      <c r="G126">
        <f>AVERAGE(C126:E126)</f>
        <v>0.01456936767935856</v>
      </c>
      <c r="H126">
        <f>STDEV(C126:E126)</f>
        <v>0.4336178723240071</v>
      </c>
      <c r="I126">
        <f>(B126*B4+C126*C4+D126*D4+E126*E4+F126*F4)/SUM(B4:F4)</f>
        <v>0.24970903063169297</v>
      </c>
    </row>
    <row r="127" spans="1:9" ht="12.75">
      <c r="A127" t="s">
        <v>86</v>
      </c>
      <c r="B127">
        <f>B87*10000/B62</f>
        <v>0.11595223652820635</v>
      </c>
      <c r="C127">
        <f>C87*10000/C62</f>
        <v>0.09949762352163712</v>
      </c>
      <c r="D127">
        <f>D87*10000/D62</f>
        <v>-0.37568805036571956</v>
      </c>
      <c r="E127">
        <f>E87*10000/E62</f>
        <v>-0.34920247889147926</v>
      </c>
      <c r="F127">
        <f>F87*10000/F62</f>
        <v>0.4240287001309868</v>
      </c>
      <c r="G127">
        <f>AVERAGE(C127:E127)</f>
        <v>-0.20846430191185392</v>
      </c>
      <c r="H127">
        <f>STDEV(C127:E127)</f>
        <v>0.26703142513870265</v>
      </c>
      <c r="I127">
        <f>(B127*B4+C127*C4+D127*D4+E127*E4+F127*F4)/SUM(B4:F4)</f>
        <v>-0.07721226037693835</v>
      </c>
    </row>
    <row r="128" spans="1:9" ht="12.75">
      <c r="A128" t="s">
        <v>87</v>
      </c>
      <c r="B128">
        <f>B88*10000/B62</f>
        <v>-0.03228296607716651</v>
      </c>
      <c r="C128">
        <f>C88*10000/C62</f>
        <v>-0.09450000204513735</v>
      </c>
      <c r="D128">
        <f>D88*10000/D62</f>
        <v>-0.2347194954763456</v>
      </c>
      <c r="E128">
        <f>E88*10000/E62</f>
        <v>0.23310406901744998</v>
      </c>
      <c r="F128">
        <f>F88*10000/F62</f>
        <v>-0.01908355447714222</v>
      </c>
      <c r="G128">
        <f>AVERAGE(C128:E128)</f>
        <v>-0.03203847616801098</v>
      </c>
      <c r="H128">
        <f>STDEV(C128:E128)</f>
        <v>0.240084992315418</v>
      </c>
      <c r="I128">
        <f>(B128*B4+C128*C4+D128*D4+E128*E4+F128*F4)/SUM(B4:F4)</f>
        <v>-0.030359227923813802</v>
      </c>
    </row>
    <row r="129" spans="1:9" ht="12.75">
      <c r="A129" t="s">
        <v>88</v>
      </c>
      <c r="B129">
        <f>B89*10000/B62</f>
        <v>-0.12601203794343613</v>
      </c>
      <c r="C129">
        <f>C89*10000/C62</f>
        <v>-0.05780427720559977</v>
      </c>
      <c r="D129">
        <f>D89*10000/D62</f>
        <v>-0.02801698346675325</v>
      </c>
      <c r="E129">
        <f>E89*10000/E62</f>
        <v>-0.03089737652415364</v>
      </c>
      <c r="F129">
        <f>F89*10000/F62</f>
        <v>-0.03793689858549543</v>
      </c>
      <c r="G129">
        <f>AVERAGE(C129:E129)</f>
        <v>-0.03890621239883555</v>
      </c>
      <c r="H129">
        <f>STDEV(C129:E129)</f>
        <v>0.0164294493554037</v>
      </c>
      <c r="I129">
        <f>(B129*B4+C129*C4+D129*D4+E129*E4+F129*F4)/SUM(B4:F4)</f>
        <v>-0.05142718058982459</v>
      </c>
    </row>
    <row r="130" spans="1:9" ht="12.75">
      <c r="A130" t="s">
        <v>89</v>
      </c>
      <c r="B130">
        <f>B90*10000/B62</f>
        <v>0.02634807572001007</v>
      </c>
      <c r="C130">
        <f>C90*10000/C62</f>
        <v>-0.141768816750757</v>
      </c>
      <c r="D130">
        <f>D90*10000/D62</f>
        <v>-0.014859496750869974</v>
      </c>
      <c r="E130">
        <f>E90*10000/E62</f>
        <v>-0.0755825385160376</v>
      </c>
      <c r="F130">
        <f>F90*10000/F62</f>
        <v>0.23287101014582423</v>
      </c>
      <c r="G130">
        <f>AVERAGE(C130:E130)</f>
        <v>-0.07740361733922153</v>
      </c>
      <c r="H130">
        <f>STDEV(C130:E130)</f>
        <v>0.0634742555826267</v>
      </c>
      <c r="I130">
        <f>(B130*B4+C130*C4+D130*D4+E130*E4+F130*F4)/SUM(B4:F4)</f>
        <v>-0.021087347453904733</v>
      </c>
    </row>
    <row r="131" spans="1:9" ht="12.75">
      <c r="A131" t="s">
        <v>90</v>
      </c>
      <c r="B131">
        <f>B91*10000/B62</f>
        <v>-0.018149703431044977</v>
      </c>
      <c r="C131">
        <f>C91*10000/C62</f>
        <v>-0.05039618206951409</v>
      </c>
      <c r="D131">
        <f>D91*10000/D62</f>
        <v>-0.04318516122969228</v>
      </c>
      <c r="E131">
        <f>E91*10000/E62</f>
        <v>-0.028620801074218463</v>
      </c>
      <c r="F131">
        <f>F91*10000/F62</f>
        <v>0.006410879328808635</v>
      </c>
      <c r="G131">
        <f>AVERAGE(C131:E131)</f>
        <v>-0.040734048124474946</v>
      </c>
      <c r="H131">
        <f>STDEV(C131:E131)</f>
        <v>0.011092689978697522</v>
      </c>
      <c r="I131">
        <f>(B131*B4+C131*C4+D131*D4+E131*E4+F131*F4)/SUM(B4:F4)</f>
        <v>-0.031186815019602705</v>
      </c>
    </row>
    <row r="132" spans="1:9" ht="12.75">
      <c r="A132" t="s">
        <v>91</v>
      </c>
      <c r="B132">
        <f>B92*10000/B62</f>
        <v>0.033534107127660945</v>
      </c>
      <c r="C132">
        <f>C92*10000/C62</f>
        <v>0.0038211153956614727</v>
      </c>
      <c r="D132">
        <f>D92*10000/D62</f>
        <v>-0.005447349078633566</v>
      </c>
      <c r="E132">
        <f>E92*10000/E62</f>
        <v>0.02583205231596768</v>
      </c>
      <c r="F132">
        <f>F92*10000/F62</f>
        <v>-0.022924794419381906</v>
      </c>
      <c r="G132">
        <f>AVERAGE(C132:E132)</f>
        <v>0.008068606210998528</v>
      </c>
      <c r="H132">
        <f>STDEV(C132:E132)</f>
        <v>0.01606645952196454</v>
      </c>
      <c r="I132">
        <f>(B132*B4+C132*C4+D132*D4+E132*E4+F132*F4)/SUM(B4:F4)</f>
        <v>0.007644077119827496</v>
      </c>
    </row>
    <row r="133" spans="1:9" ht="12.75">
      <c r="A133" t="s">
        <v>92</v>
      </c>
      <c r="B133">
        <f>B93*10000/B62</f>
        <v>0.08772173474693491</v>
      </c>
      <c r="C133">
        <f>C93*10000/C62</f>
        <v>0.0652056971198691</v>
      </c>
      <c r="D133">
        <f>D93*10000/D62</f>
        <v>0.06701750997661801</v>
      </c>
      <c r="E133">
        <f>E93*10000/E62</f>
        <v>0.05727753711673931</v>
      </c>
      <c r="F133">
        <f>F93*10000/F62</f>
        <v>0.04378257906207479</v>
      </c>
      <c r="G133">
        <f>AVERAGE(C133:E133)</f>
        <v>0.06316691473774214</v>
      </c>
      <c r="H133">
        <f>STDEV(C133:E133)</f>
        <v>0.0051801778955019775</v>
      </c>
      <c r="I133">
        <f>(B133*B4+C133*C4+D133*D4+E133*E4+F133*F4)/SUM(B4:F4)</f>
        <v>0.06415472880425865</v>
      </c>
    </row>
    <row r="134" spans="1:9" ht="12.75">
      <c r="A134" t="s">
        <v>93</v>
      </c>
      <c r="B134">
        <f>B94*10000/B62</f>
        <v>-0.002748114524576323</v>
      </c>
      <c r="C134">
        <f>C94*10000/C62</f>
        <v>-0.013419690347089102</v>
      </c>
      <c r="D134">
        <f>D94*10000/D62</f>
        <v>0.0010263865828805448</v>
      </c>
      <c r="E134">
        <f>E94*10000/E62</f>
        <v>-0.0009436545014095293</v>
      </c>
      <c r="F134">
        <f>F94*10000/F62</f>
        <v>-0.029096585261352614</v>
      </c>
      <c r="G134">
        <f>AVERAGE(C134:E134)</f>
        <v>-0.004445652755206028</v>
      </c>
      <c r="H134">
        <f>STDEV(C134:E134)</f>
        <v>0.007833918463568894</v>
      </c>
      <c r="I134">
        <f>(B134*B4+C134*C4+D134*D4+E134*E4+F134*F4)/SUM(B4:F4)</f>
        <v>-0.007478390696355644</v>
      </c>
    </row>
    <row r="135" spans="1:9" ht="12.75">
      <c r="A135" t="s">
        <v>94</v>
      </c>
      <c r="B135">
        <f>B95*10000/B62</f>
        <v>0.0010261538862597383</v>
      </c>
      <c r="C135">
        <f>C95*10000/C62</f>
        <v>0.0076382867892244325</v>
      </c>
      <c r="D135">
        <f>D95*10000/D62</f>
        <v>0.007745526149146809</v>
      </c>
      <c r="E135">
        <f>E95*10000/E62</f>
        <v>0.005454244697521783</v>
      </c>
      <c r="F135">
        <f>F95*10000/F62</f>
        <v>0.00329194981299991</v>
      </c>
      <c r="G135">
        <f>AVERAGE(C135:E135)</f>
        <v>0.006946019211964342</v>
      </c>
      <c r="H135">
        <f>STDEV(C135:E135)</f>
        <v>0.0012930268641967088</v>
      </c>
      <c r="I135">
        <f>(B135*B4+C135*C4+D135*D4+E135*E4+F135*F4)/SUM(B4:F4)</f>
        <v>0.005600648863068218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2005-11-15T07:47:17Z</cp:lastPrinted>
  <dcterms:created xsi:type="dcterms:W3CDTF">2005-11-15T07:47:17Z</dcterms:created>
  <dcterms:modified xsi:type="dcterms:W3CDTF">2005-11-15T08:42:38Z</dcterms:modified>
  <cp:category/>
  <cp:version/>
  <cp:contentType/>
  <cp:contentStatus/>
</cp:coreProperties>
</file>