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<sst xmlns="http://schemas.openxmlformats.org/spreadsheetml/2006/main" count="204" uniqueCount="98">
  <si>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17/11/2005       12:13:45</t>
  </si>
  <si>
    <t>LISSNER</t>
  </si>
  <si>
    <t>HCMQAP736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</si>
  <si>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</si>
  <si>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</si>
  <si>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</si>
  <si>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</si>
  <si>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</si>
  <si>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</si>
  <si>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</si>
  <si>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</si>
  <si>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</si>
  <si>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</si>
  <si>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</si>
  <si>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</si>
  <si>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</si>
  <si>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</si>
  <si>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</si>
  <si>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b5!</t>
  </si>
  <si>
    <t>b6</t>
  </si>
  <si>
    <t>b7*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</si>
  <si>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</si>
  <si>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</si>
  <si>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</si>
  <si>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</si>
  <si>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</si>
  <si>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</si>
  <si>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</si>
  <si>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</si>
  <si>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</si>
  <si>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</si>
  <si>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</si>
  <si>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a4!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</si>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</sst>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b5!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7651570"/>
        <c:axId val="1755267"/>
      </c:lineChart>
      <c:catAx>
        <c:axId val="76515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55267"/>
        <c:crosses val="autoZero"/>
        <c:auto val="1"/>
        <c:lblOffset val="100"/>
        <c:noMultiLvlLbl val="0"/>
      </c:catAx>
      <c:valAx>
        <c:axId val="1755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65157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-0.002264</v>
      </c>
      <c r="C4" s="12">
        <v>-0.003753</v>
      </c>
      <c r="D4" s="12">
        <v>-0.003752</v>
      </c>
      <c r="E4" s="12">
        <v>-0.003755</v>
      </c>
      <c r="F4" s="24">
        <v>-0.002076</v>
      </c>
      <c r="G4" s="34">
        <v>-0.011698</v>
      </c>
    </row>
    <row r="5" spans="1:7" ht="12.75" thickBot="1">
      <c r="A5" s="44" t="s">
        <v>13</v>
      </c>
      <c r="B5" s="45">
        <v>1.204805</v>
      </c>
      <c r="C5" s="46">
        <v>2.202242</v>
      </c>
      <c r="D5" s="46">
        <v>1.156324</v>
      </c>
      <c r="E5" s="46">
        <v>-0.931035</v>
      </c>
      <c r="F5" s="47">
        <v>-5.61114</v>
      </c>
      <c r="G5" s="48">
        <v>3.119862</v>
      </c>
    </row>
    <row r="6" spans="1:7" ht="12.75" thickTop="1">
      <c r="A6" s="6" t="s">
        <v>14</v>
      </c>
      <c r="B6" s="39">
        <v>-8.056414</v>
      </c>
      <c r="C6" s="40">
        <v>52.8228</v>
      </c>
      <c r="D6" s="40">
        <v>-47.49478</v>
      </c>
      <c r="E6" s="40">
        <v>122.6131</v>
      </c>
      <c r="F6" s="41">
        <v>-222.6683</v>
      </c>
      <c r="G6" s="42">
        <v>-0.003289187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2.660941</v>
      </c>
      <c r="C8" s="13">
        <v>2.663878</v>
      </c>
      <c r="D8" s="13">
        <v>1.776279</v>
      </c>
      <c r="E8" s="13">
        <v>3.456375</v>
      </c>
      <c r="F8" s="25">
        <v>-1.019796</v>
      </c>
      <c r="G8" s="35">
        <v>2.15052</v>
      </c>
    </row>
    <row r="9" spans="1:7" ht="12">
      <c r="A9" s="20" t="s">
        <v>17</v>
      </c>
      <c r="B9" s="29">
        <v>0.5055711</v>
      </c>
      <c r="C9" s="13">
        <v>0.5098519</v>
      </c>
      <c r="D9" s="13">
        <v>0.7615595</v>
      </c>
      <c r="E9" s="13">
        <v>0.7879103</v>
      </c>
      <c r="F9" s="25">
        <v>0.05420648</v>
      </c>
      <c r="G9" s="35">
        <v>0.5761616</v>
      </c>
    </row>
    <row r="10" spans="1:7" ht="12">
      <c r="A10" s="20" t="s">
        <v>18</v>
      </c>
      <c r="B10" s="49">
        <v>-0.241994</v>
      </c>
      <c r="C10" s="50">
        <v>-1.686283</v>
      </c>
      <c r="D10" s="50">
        <v>-0.8390691</v>
      </c>
      <c r="E10" s="50">
        <v>-2.279215</v>
      </c>
      <c r="F10" s="51">
        <v>-2.189642</v>
      </c>
      <c r="G10" s="35">
        <v>-1.482665</v>
      </c>
    </row>
    <row r="11" spans="1:7" ht="12">
      <c r="A11" s="21" t="s">
        <v>19</v>
      </c>
      <c r="B11" s="31">
        <v>3.046093</v>
      </c>
      <c r="C11" s="15">
        <v>1.818332</v>
      </c>
      <c r="D11" s="15">
        <v>2.159524</v>
      </c>
      <c r="E11" s="15">
        <v>0.1506098</v>
      </c>
      <c r="F11" s="27">
        <v>13.50932</v>
      </c>
      <c r="G11" s="37">
        <v>3.233068</v>
      </c>
    </row>
    <row r="12" spans="1:7" ht="12">
      <c r="A12" s="20" t="s">
        <v>20</v>
      </c>
      <c r="B12" s="29">
        <v>0.5117224</v>
      </c>
      <c r="C12" s="13">
        <v>-0.4230674</v>
      </c>
      <c r="D12" s="13">
        <v>-0.3307866</v>
      </c>
      <c r="E12" s="13">
        <v>-0.909125</v>
      </c>
      <c r="F12" s="25">
        <v>-0.4246982</v>
      </c>
      <c r="G12" s="52">
        <v>-0.3823842</v>
      </c>
    </row>
    <row r="13" spans="1:7" ht="12">
      <c r="A13" s="20" t="s">
        <v>21</v>
      </c>
      <c r="B13" s="29">
        <v>0.01058947</v>
      </c>
      <c r="C13" s="13">
        <v>-0.1475741</v>
      </c>
      <c r="D13" s="13">
        <v>0.0154428</v>
      </c>
      <c r="E13" s="13">
        <v>0.2121919</v>
      </c>
      <c r="F13" s="25">
        <v>0.2350548</v>
      </c>
      <c r="G13" s="35">
        <v>0.05213124</v>
      </c>
    </row>
    <row r="14" spans="1:7" ht="12">
      <c r="A14" s="20" t="s">
        <v>22</v>
      </c>
      <c r="B14" s="29">
        <v>0.06392308</v>
      </c>
      <c r="C14" s="13">
        <v>-0.07342283</v>
      </c>
      <c r="D14" s="13">
        <v>0.06475181</v>
      </c>
      <c r="E14" s="13">
        <v>-0.005038305</v>
      </c>
      <c r="F14" s="25">
        <v>0.1752183</v>
      </c>
      <c r="G14" s="35">
        <v>0.02929257</v>
      </c>
    </row>
    <row r="15" spans="1:7" ht="12">
      <c r="A15" s="21" t="s">
        <v>23</v>
      </c>
      <c r="B15" s="31">
        <v>-0.3460625</v>
      </c>
      <c r="C15" s="15">
        <v>-0.1296971</v>
      </c>
      <c r="D15" s="15">
        <v>-0.1031066</v>
      </c>
      <c r="E15" s="15">
        <v>-0.1754423</v>
      </c>
      <c r="F15" s="27">
        <v>-0.3311279</v>
      </c>
      <c r="G15" s="37">
        <v>-0.1925102</v>
      </c>
    </row>
    <row r="16" spans="1:7" ht="12">
      <c r="A16" s="20" t="s">
        <v>24</v>
      </c>
      <c r="B16" s="29">
        <v>0.02859453</v>
      </c>
      <c r="C16" s="13">
        <v>-0.02302841</v>
      </c>
      <c r="D16" s="13">
        <v>-0.04090857</v>
      </c>
      <c r="E16" s="13">
        <v>-0.0516281</v>
      </c>
      <c r="F16" s="25">
        <v>-0.0344932</v>
      </c>
      <c r="G16" s="35">
        <v>-0.02824174</v>
      </c>
    </row>
    <row r="17" spans="1:7" ht="12">
      <c r="A17" s="20" t="s">
        <v>25</v>
      </c>
      <c r="B17" s="29">
        <v>-0.02287597</v>
      </c>
      <c r="C17" s="13">
        <v>-0.01825681</v>
      </c>
      <c r="D17" s="13">
        <v>-0.01985759</v>
      </c>
      <c r="E17" s="13">
        <v>0.009207119</v>
      </c>
      <c r="F17" s="25">
        <v>-0.01908774</v>
      </c>
      <c r="G17" s="35">
        <v>-0.01281022</v>
      </c>
    </row>
    <row r="18" spans="1:7" ht="12">
      <c r="A18" s="20" t="s">
        <v>26</v>
      </c>
      <c r="B18" s="29">
        <v>0.02367487</v>
      </c>
      <c r="C18" s="13">
        <v>0.03521688</v>
      </c>
      <c r="D18" s="13">
        <v>0.05806025</v>
      </c>
      <c r="E18" s="13">
        <v>0.0422834</v>
      </c>
      <c r="F18" s="25">
        <v>0.04964679</v>
      </c>
      <c r="G18" s="35">
        <v>0.04266955</v>
      </c>
    </row>
    <row r="19" spans="1:7" ht="12">
      <c r="A19" s="21" t="s">
        <v>27</v>
      </c>
      <c r="B19" s="31">
        <v>-0.2060782</v>
      </c>
      <c r="C19" s="15">
        <v>-0.1943098</v>
      </c>
      <c r="D19" s="15">
        <v>-0.1978194</v>
      </c>
      <c r="E19" s="15">
        <v>-0.1779534</v>
      </c>
      <c r="F19" s="27">
        <v>-0.1452402</v>
      </c>
      <c r="G19" s="37">
        <v>-0.1863948</v>
      </c>
    </row>
    <row r="20" spans="1:7" ht="12.75" thickBot="1">
      <c r="A20" s="44" t="s">
        <v>28</v>
      </c>
      <c r="B20" s="45">
        <v>-0.0003636856</v>
      </c>
      <c r="C20" s="46">
        <v>0.01115206</v>
      </c>
      <c r="D20" s="46">
        <v>0.003718582</v>
      </c>
      <c r="E20" s="46">
        <v>0.0122987</v>
      </c>
      <c r="F20" s="47">
        <v>-0.004965295</v>
      </c>
      <c r="G20" s="48">
        <v>0.005823974</v>
      </c>
    </row>
    <row r="21" spans="1:7" ht="12.75" thickTop="1">
      <c r="A21" s="6" t="s">
        <v>29</v>
      </c>
      <c r="B21" s="39">
        <v>-34.32812</v>
      </c>
      <c r="C21" s="40">
        <v>19.81841</v>
      </c>
      <c r="D21" s="40">
        <v>-12.07078</v>
      </c>
      <c r="E21" s="40">
        <v>38.97754</v>
      </c>
      <c r="F21" s="41">
        <v>-47.00145</v>
      </c>
      <c r="G21" s="43">
        <v>0.009460461</v>
      </c>
    </row>
    <row r="22" spans="1:7" ht="12">
      <c r="A22" s="20" t="s">
        <v>30</v>
      </c>
      <c r="B22" s="29">
        <v>24.09616</v>
      </c>
      <c r="C22" s="13">
        <v>44.04513</v>
      </c>
      <c r="D22" s="13">
        <v>23.12652</v>
      </c>
      <c r="E22" s="13">
        <v>-18.62072</v>
      </c>
      <c r="F22" s="25">
        <v>-112.2275</v>
      </c>
      <c r="G22" s="36">
        <v>0</v>
      </c>
    </row>
    <row r="23" spans="1:7" ht="12">
      <c r="A23" s="20" t="s">
        <v>31</v>
      </c>
      <c r="B23" s="29">
        <v>-1.509081</v>
      </c>
      <c r="C23" s="13">
        <v>-1.912423</v>
      </c>
      <c r="D23" s="13">
        <v>1.271812</v>
      </c>
      <c r="E23" s="13">
        <v>-1.228422</v>
      </c>
      <c r="F23" s="25">
        <v>6.168264</v>
      </c>
      <c r="G23" s="35">
        <v>0.1518234</v>
      </c>
    </row>
    <row r="24" spans="1:7" ht="12">
      <c r="A24" s="20" t="s">
        <v>32</v>
      </c>
      <c r="B24" s="49">
        <v>0.5017801</v>
      </c>
      <c r="C24" s="50">
        <v>5.470511</v>
      </c>
      <c r="D24" s="50">
        <v>2.9378</v>
      </c>
      <c r="E24" s="50">
        <v>2.204185</v>
      </c>
      <c r="F24" s="51">
        <v>-2.257675</v>
      </c>
      <c r="G24" s="35">
        <v>2.325585</v>
      </c>
    </row>
    <row r="25" spans="1:7" ht="12">
      <c r="A25" s="20" t="s">
        <v>33</v>
      </c>
      <c r="B25" s="29">
        <v>-0.06218319</v>
      </c>
      <c r="C25" s="13">
        <v>-0.5713842</v>
      </c>
      <c r="D25" s="13">
        <v>0.003681366</v>
      </c>
      <c r="E25" s="13">
        <v>-1.51499</v>
      </c>
      <c r="F25" s="25">
        <v>-2.849433</v>
      </c>
      <c r="G25" s="35">
        <v>-0.889374</v>
      </c>
    </row>
    <row r="26" spans="1:7" ht="12">
      <c r="A26" s="21" t="s">
        <v>34</v>
      </c>
      <c r="B26" s="31">
        <v>1.273366</v>
      </c>
      <c r="C26" s="15">
        <v>-0.1429062</v>
      </c>
      <c r="D26" s="15">
        <v>0.2200559</v>
      </c>
      <c r="E26" s="15">
        <v>0.5188206</v>
      </c>
      <c r="F26" s="27">
        <v>1.179092</v>
      </c>
      <c r="G26" s="37">
        <v>0.4849136</v>
      </c>
    </row>
    <row r="27" spans="1:7" ht="12">
      <c r="A27" s="20" t="s">
        <v>35</v>
      </c>
      <c r="B27" s="29">
        <v>0.2911636</v>
      </c>
      <c r="C27" s="13">
        <v>-0.01558135</v>
      </c>
      <c r="D27" s="13">
        <v>-0.2266467</v>
      </c>
      <c r="E27" s="13">
        <v>0.6417349</v>
      </c>
      <c r="F27" s="25">
        <v>0.6330502</v>
      </c>
      <c r="G27" s="35">
        <v>0.2227433</v>
      </c>
    </row>
    <row r="28" spans="1:7" ht="12">
      <c r="A28" s="20" t="s">
        <v>36</v>
      </c>
      <c r="B28" s="29">
        <v>0.1393561</v>
      </c>
      <c r="C28" s="13">
        <v>0.7248428</v>
      </c>
      <c r="D28" s="13">
        <v>0.03389802</v>
      </c>
      <c r="E28" s="13">
        <v>0.7051168</v>
      </c>
      <c r="F28" s="25">
        <v>-0.1597356</v>
      </c>
      <c r="G28" s="35">
        <v>0.3512278</v>
      </c>
    </row>
    <row r="29" spans="1:7" ht="12">
      <c r="A29" s="20" t="s">
        <v>37</v>
      </c>
      <c r="B29" s="29">
        <v>0.123878</v>
      </c>
      <c r="C29" s="13">
        <v>0.09051221</v>
      </c>
      <c r="D29" s="13">
        <v>-0.02909359</v>
      </c>
      <c r="E29" s="13">
        <v>0.01197553</v>
      </c>
      <c r="F29" s="25">
        <v>-0.07210387</v>
      </c>
      <c r="G29" s="35">
        <v>0.02604434</v>
      </c>
    </row>
    <row r="30" spans="1:7" ht="12">
      <c r="A30" s="21" t="s">
        <v>38</v>
      </c>
      <c r="B30" s="31">
        <v>0.161739</v>
      </c>
      <c r="C30" s="15">
        <v>0.1181853</v>
      </c>
      <c r="D30" s="15">
        <v>0.05901691</v>
      </c>
      <c r="E30" s="15">
        <v>0.0747774</v>
      </c>
      <c r="F30" s="27">
        <v>0.1885045</v>
      </c>
      <c r="G30" s="37">
        <v>0.109211</v>
      </c>
    </row>
    <row r="31" spans="1:7" ht="12">
      <c r="A31" s="20" t="s">
        <v>39</v>
      </c>
      <c r="B31" s="29">
        <v>0.05144212</v>
      </c>
      <c r="C31" s="13">
        <v>0.02070084</v>
      </c>
      <c r="D31" s="13">
        <v>-0.03491326</v>
      </c>
      <c r="E31" s="13">
        <v>0.03757214</v>
      </c>
      <c r="F31" s="25">
        <v>0.08834604</v>
      </c>
      <c r="G31" s="35">
        <v>0.02485505</v>
      </c>
    </row>
    <row r="32" spans="1:7" ht="12">
      <c r="A32" s="20" t="s">
        <v>40</v>
      </c>
      <c r="B32" s="29">
        <v>0.03609709</v>
      </c>
      <c r="C32" s="13">
        <v>0.04265169</v>
      </c>
      <c r="D32" s="13">
        <v>-0.02071163</v>
      </c>
      <c r="E32" s="13">
        <v>0.03520536</v>
      </c>
      <c r="F32" s="25">
        <v>-0.02102729</v>
      </c>
      <c r="G32" s="35">
        <v>0.01619748</v>
      </c>
    </row>
    <row r="33" spans="1:7" ht="12">
      <c r="A33" s="20" t="s">
        <v>41</v>
      </c>
      <c r="B33" s="29">
        <v>0.1081282</v>
      </c>
      <c r="C33" s="13">
        <v>0.07726751</v>
      </c>
      <c r="D33" s="13">
        <v>0.07030848</v>
      </c>
      <c r="E33" s="13">
        <v>0.0843954</v>
      </c>
      <c r="F33" s="25">
        <v>0.1016508</v>
      </c>
      <c r="G33" s="35">
        <v>0.08502708</v>
      </c>
    </row>
    <row r="34" spans="1:7" ht="12">
      <c r="A34" s="21" t="s">
        <v>42</v>
      </c>
      <c r="B34" s="31">
        <v>0.009960883</v>
      </c>
      <c r="C34" s="15">
        <v>-0.0005741799</v>
      </c>
      <c r="D34" s="15">
        <v>0.003098074</v>
      </c>
      <c r="E34" s="15">
        <v>0.005292868</v>
      </c>
      <c r="F34" s="27">
        <v>-0.02380287</v>
      </c>
      <c r="G34" s="37">
        <v>0.0001900677</v>
      </c>
    </row>
    <row r="35" spans="1:7" ht="12.75" thickBot="1">
      <c r="A35" s="22" t="s">
        <v>43</v>
      </c>
      <c r="B35" s="32">
        <v>0.004123341</v>
      </c>
      <c r="C35" s="16">
        <v>0.0009077639</v>
      </c>
      <c r="D35" s="16">
        <v>0.001778284</v>
      </c>
      <c r="E35" s="16">
        <v>-0.01060508</v>
      </c>
      <c r="F35" s="28">
        <v>0.00644877</v>
      </c>
      <c r="G35" s="38">
        <v>-0.0004508213</v>
      </c>
    </row>
    <row r="36" spans="1:7" ht="12">
      <c r="A36" s="4" t="s">
        <v>44</v>
      </c>
      <c r="B36" s="3">
        <v>21.58203</v>
      </c>
      <c r="C36" s="3">
        <v>21.58508</v>
      </c>
      <c r="D36" s="3">
        <v>21.60034</v>
      </c>
      <c r="E36" s="3">
        <v>21.60645</v>
      </c>
      <c r="F36" s="3">
        <v>21.6217</v>
      </c>
      <c r="G36" s="3"/>
    </row>
    <row r="37" spans="1:6" ht="12">
      <c r="A37" s="4" t="s">
        <v>45</v>
      </c>
      <c r="B37" s="2">
        <v>0.2197266</v>
      </c>
      <c r="C37" s="2">
        <v>0.1836141</v>
      </c>
      <c r="D37" s="2">
        <v>0.1480103</v>
      </c>
      <c r="E37" s="2">
        <v>0.1296997</v>
      </c>
      <c r="F37" s="2">
        <v>0.1286825</v>
      </c>
    </row>
    <row r="38" spans="1:7" ht="12">
      <c r="A38" s="4" t="s">
        <v>53</v>
      </c>
      <c r="B38" s="2">
        <v>1.383644E-05</v>
      </c>
      <c r="C38" s="2">
        <v>-8.994541E-05</v>
      </c>
      <c r="D38" s="2">
        <v>8.078815E-05</v>
      </c>
      <c r="E38" s="2">
        <v>-0.0002083181</v>
      </c>
      <c r="F38" s="2">
        <v>0.0003775919</v>
      </c>
      <c r="G38" s="2">
        <v>0.0002262612</v>
      </c>
    </row>
    <row r="39" spans="1:7" ht="12.75" thickBot="1">
      <c r="A39" s="4" t="s">
        <v>54</v>
      </c>
      <c r="B39" s="2">
        <v>5.832446E-05</v>
      </c>
      <c r="C39" s="2">
        <v>-3.329512E-05</v>
      </c>
      <c r="D39" s="2">
        <v>2.033349E-05</v>
      </c>
      <c r="E39" s="2">
        <v>-6.664971E-05</v>
      </c>
      <c r="F39" s="2">
        <v>8.414008E-05</v>
      </c>
      <c r="G39" s="2">
        <v>0.0007801582</v>
      </c>
    </row>
    <row r="40" spans="2:7" ht="12.75" thickBot="1">
      <c r="B40" s="7" t="s">
        <v>46</v>
      </c>
      <c r="C40" s="18">
        <v>-0.003753</v>
      </c>
      <c r="D40" s="17" t="s">
        <v>47</v>
      </c>
      <c r="E40" s="18">
        <v>3.116944</v>
      </c>
      <c r="F40" s="17" t="s">
        <v>48</v>
      </c>
      <c r="G40" s="8">
        <v>55.022974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0.002264</v>
      </c>
      <c r="C4">
        <v>0.003753</v>
      </c>
      <c r="D4">
        <v>0.003752</v>
      </c>
      <c r="E4">
        <v>0.003755</v>
      </c>
      <c r="F4">
        <v>0.002076</v>
      </c>
      <c r="G4">
        <v>0.011698</v>
      </c>
    </row>
    <row r="5" spans="1:7" ht="12.75">
      <c r="A5" t="s">
        <v>13</v>
      </c>
      <c r="B5">
        <v>1.204805</v>
      </c>
      <c r="C5">
        <v>2.202242</v>
      </c>
      <c r="D5">
        <v>1.156324</v>
      </c>
      <c r="E5">
        <v>-0.931035</v>
      </c>
      <c r="F5">
        <v>-5.61114</v>
      </c>
      <c r="G5">
        <v>3.119862</v>
      </c>
    </row>
    <row r="6" spans="1:7" ht="12.75">
      <c r="A6" t="s">
        <v>14</v>
      </c>
      <c r="B6" s="53">
        <v>-8.056414</v>
      </c>
      <c r="C6" s="53">
        <v>52.8228</v>
      </c>
      <c r="D6" s="53">
        <v>-47.49478</v>
      </c>
      <c r="E6" s="53">
        <v>122.6131</v>
      </c>
      <c r="F6" s="53">
        <v>-222.6683</v>
      </c>
      <c r="G6" s="53">
        <v>-0.003289187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2.660941</v>
      </c>
      <c r="C8" s="53">
        <v>2.663878</v>
      </c>
      <c r="D8" s="53">
        <v>1.776279</v>
      </c>
      <c r="E8" s="53">
        <v>3.456375</v>
      </c>
      <c r="F8" s="53">
        <v>-1.019796</v>
      </c>
      <c r="G8" s="53">
        <v>2.15052</v>
      </c>
    </row>
    <row r="9" spans="1:7" ht="12.75">
      <c r="A9" t="s">
        <v>17</v>
      </c>
      <c r="B9" s="53">
        <v>0.5055711</v>
      </c>
      <c r="C9" s="53">
        <v>0.5098519</v>
      </c>
      <c r="D9" s="53">
        <v>0.7615595</v>
      </c>
      <c r="E9" s="53">
        <v>0.7879103</v>
      </c>
      <c r="F9" s="53">
        <v>0.05420648</v>
      </c>
      <c r="G9" s="53">
        <v>0.5761616</v>
      </c>
    </row>
    <row r="10" spans="1:7" ht="12.75">
      <c r="A10" t="s">
        <v>18</v>
      </c>
      <c r="B10" s="53">
        <v>-0.241994</v>
      </c>
      <c r="C10" s="53">
        <v>-1.686283</v>
      </c>
      <c r="D10" s="53">
        <v>-0.8390691</v>
      </c>
      <c r="E10" s="53">
        <v>-2.279215</v>
      </c>
      <c r="F10" s="53">
        <v>-2.189642</v>
      </c>
      <c r="G10" s="53">
        <v>-1.482665</v>
      </c>
    </row>
    <row r="11" spans="1:7" ht="12.75">
      <c r="A11" t="s">
        <v>19</v>
      </c>
      <c r="B11" s="53">
        <v>3.046093</v>
      </c>
      <c r="C11" s="53">
        <v>1.818332</v>
      </c>
      <c r="D11" s="53">
        <v>2.159524</v>
      </c>
      <c r="E11" s="53">
        <v>0.1506098</v>
      </c>
      <c r="F11" s="53">
        <v>13.50932</v>
      </c>
      <c r="G11" s="53">
        <v>3.233068</v>
      </c>
    </row>
    <row r="12" spans="1:7" ht="12.75">
      <c r="A12" t="s">
        <v>20</v>
      </c>
      <c r="B12" s="53">
        <v>0.5117224</v>
      </c>
      <c r="C12" s="53">
        <v>-0.4230674</v>
      </c>
      <c r="D12" s="53">
        <v>-0.3307866</v>
      </c>
      <c r="E12" s="53">
        <v>-0.909125</v>
      </c>
      <c r="F12" s="53">
        <v>-0.4246982</v>
      </c>
      <c r="G12" s="53">
        <v>-0.3823842</v>
      </c>
    </row>
    <row r="13" spans="1:7" ht="12.75">
      <c r="A13" t="s">
        <v>21</v>
      </c>
      <c r="B13" s="53">
        <v>0.01058947</v>
      </c>
      <c r="C13" s="53">
        <v>-0.1475741</v>
      </c>
      <c r="D13" s="53">
        <v>0.0154428</v>
      </c>
      <c r="E13" s="53">
        <v>0.2121919</v>
      </c>
      <c r="F13" s="53">
        <v>0.2350548</v>
      </c>
      <c r="G13" s="53">
        <v>0.05213124</v>
      </c>
    </row>
    <row r="14" spans="1:7" ht="12.75">
      <c r="A14" t="s">
        <v>22</v>
      </c>
      <c r="B14" s="53">
        <v>0.06392308</v>
      </c>
      <c r="C14" s="53">
        <v>-0.07342283</v>
      </c>
      <c r="D14" s="53">
        <v>0.06475181</v>
      </c>
      <c r="E14" s="53">
        <v>-0.005038305</v>
      </c>
      <c r="F14" s="53">
        <v>0.1752183</v>
      </c>
      <c r="G14" s="53">
        <v>0.02929257</v>
      </c>
    </row>
    <row r="15" spans="1:7" ht="12.75">
      <c r="A15" t="s">
        <v>23</v>
      </c>
      <c r="B15" s="53">
        <v>-0.3460625</v>
      </c>
      <c r="C15" s="53">
        <v>-0.1296971</v>
      </c>
      <c r="D15" s="53">
        <v>-0.1031066</v>
      </c>
      <c r="E15" s="53">
        <v>-0.1754423</v>
      </c>
      <c r="F15" s="53">
        <v>-0.3311279</v>
      </c>
      <c r="G15" s="53">
        <v>-0.1925102</v>
      </c>
    </row>
    <row r="16" spans="1:7" ht="12.75">
      <c r="A16" t="s">
        <v>24</v>
      </c>
      <c r="B16" s="53">
        <v>0.02859453</v>
      </c>
      <c r="C16" s="53">
        <v>-0.02302841</v>
      </c>
      <c r="D16" s="53">
        <v>-0.04090857</v>
      </c>
      <c r="E16" s="53">
        <v>-0.0516281</v>
      </c>
      <c r="F16" s="53">
        <v>-0.0344932</v>
      </c>
      <c r="G16" s="53">
        <v>-0.02824174</v>
      </c>
    </row>
    <row r="17" spans="1:7" ht="12.75">
      <c r="A17" t="s">
        <v>25</v>
      </c>
      <c r="B17" s="53">
        <v>-0.02287597</v>
      </c>
      <c r="C17" s="53">
        <v>-0.01825681</v>
      </c>
      <c r="D17" s="53">
        <v>-0.01985759</v>
      </c>
      <c r="E17" s="53">
        <v>0.009207119</v>
      </c>
      <c r="F17" s="53">
        <v>-0.01908774</v>
      </c>
      <c r="G17" s="53">
        <v>-0.01281022</v>
      </c>
    </row>
    <row r="18" spans="1:7" ht="12.75">
      <c r="A18" t="s">
        <v>26</v>
      </c>
      <c r="B18" s="53">
        <v>0.02367487</v>
      </c>
      <c r="C18" s="53">
        <v>0.03521688</v>
      </c>
      <c r="D18" s="53">
        <v>0.05806025</v>
      </c>
      <c r="E18" s="53">
        <v>0.0422834</v>
      </c>
      <c r="F18" s="53">
        <v>0.04964679</v>
      </c>
      <c r="G18" s="53">
        <v>0.04266955</v>
      </c>
    </row>
    <row r="19" spans="1:7" ht="12.75">
      <c r="A19" t="s">
        <v>27</v>
      </c>
      <c r="B19" s="53">
        <v>-0.2060782</v>
      </c>
      <c r="C19" s="53">
        <v>-0.1943098</v>
      </c>
      <c r="D19" s="53">
        <v>-0.1978194</v>
      </c>
      <c r="E19" s="53">
        <v>-0.1779534</v>
      </c>
      <c r="F19" s="53">
        <v>-0.1452402</v>
      </c>
      <c r="G19" s="53">
        <v>-0.1863948</v>
      </c>
    </row>
    <row r="20" spans="1:7" ht="12.75">
      <c r="A20" t="s">
        <v>28</v>
      </c>
      <c r="B20" s="53">
        <v>-0.0003636856</v>
      </c>
      <c r="C20" s="53">
        <v>0.01115206</v>
      </c>
      <c r="D20" s="53">
        <v>0.003718582</v>
      </c>
      <c r="E20" s="53">
        <v>0.0122987</v>
      </c>
      <c r="F20" s="53">
        <v>-0.004965295</v>
      </c>
      <c r="G20" s="53">
        <v>0.005823974</v>
      </c>
    </row>
    <row r="21" spans="1:7" ht="12.75">
      <c r="A21" t="s">
        <v>29</v>
      </c>
      <c r="B21" s="53">
        <v>-34.32812</v>
      </c>
      <c r="C21" s="53">
        <v>19.81841</v>
      </c>
      <c r="D21" s="53">
        <v>-12.07078</v>
      </c>
      <c r="E21" s="53">
        <v>38.97754</v>
      </c>
      <c r="F21" s="53">
        <v>-47.00145</v>
      </c>
      <c r="G21" s="53">
        <v>0.009460461</v>
      </c>
    </row>
    <row r="22" spans="1:7" ht="12.75">
      <c r="A22" t="s">
        <v>30</v>
      </c>
      <c r="B22" s="53">
        <v>24.09616</v>
      </c>
      <c r="C22" s="53">
        <v>44.04513</v>
      </c>
      <c r="D22" s="53">
        <v>23.12652</v>
      </c>
      <c r="E22" s="53">
        <v>-18.62072</v>
      </c>
      <c r="F22" s="53">
        <v>-112.2275</v>
      </c>
      <c r="G22" s="53">
        <v>0</v>
      </c>
    </row>
    <row r="23" spans="1:7" ht="12.75">
      <c r="A23" t="s">
        <v>31</v>
      </c>
      <c r="B23" s="53">
        <v>-1.509081</v>
      </c>
      <c r="C23" s="53">
        <v>-1.912423</v>
      </c>
      <c r="D23" s="53">
        <v>1.271812</v>
      </c>
      <c r="E23" s="53">
        <v>-1.228422</v>
      </c>
      <c r="F23" s="53">
        <v>6.168264</v>
      </c>
      <c r="G23" s="53">
        <v>0.1518234</v>
      </c>
    </row>
    <row r="24" spans="1:7" ht="12.75">
      <c r="A24" t="s">
        <v>32</v>
      </c>
      <c r="B24" s="53">
        <v>0.5017801</v>
      </c>
      <c r="C24" s="53">
        <v>5.470511</v>
      </c>
      <c r="D24" s="53">
        <v>2.9378</v>
      </c>
      <c r="E24" s="53">
        <v>2.204185</v>
      </c>
      <c r="F24" s="53">
        <v>-2.257675</v>
      </c>
      <c r="G24" s="53">
        <v>2.325585</v>
      </c>
    </row>
    <row r="25" spans="1:7" ht="12.75">
      <c r="A25" t="s">
        <v>33</v>
      </c>
      <c r="B25" s="53">
        <v>-0.06218319</v>
      </c>
      <c r="C25" s="53">
        <v>-0.5713842</v>
      </c>
      <c r="D25" s="53">
        <v>0.003681366</v>
      </c>
      <c r="E25" s="53">
        <v>-1.51499</v>
      </c>
      <c r="F25" s="53">
        <v>-2.849433</v>
      </c>
      <c r="G25" s="53">
        <v>-0.889374</v>
      </c>
    </row>
    <row r="26" spans="1:7" ht="12.75">
      <c r="A26" t="s">
        <v>34</v>
      </c>
      <c r="B26" s="53">
        <v>1.273366</v>
      </c>
      <c r="C26" s="53">
        <v>-0.1429062</v>
      </c>
      <c r="D26" s="53">
        <v>0.2200559</v>
      </c>
      <c r="E26" s="53">
        <v>0.5188206</v>
      </c>
      <c r="F26" s="53">
        <v>1.179092</v>
      </c>
      <c r="G26" s="53">
        <v>0.4849136</v>
      </c>
    </row>
    <row r="27" spans="1:7" ht="12.75">
      <c r="A27" t="s">
        <v>35</v>
      </c>
      <c r="B27" s="53">
        <v>0.2911636</v>
      </c>
      <c r="C27" s="53">
        <v>-0.01558135</v>
      </c>
      <c r="D27" s="53">
        <v>-0.2266467</v>
      </c>
      <c r="E27" s="53">
        <v>0.6417349</v>
      </c>
      <c r="F27" s="53">
        <v>0.6330502</v>
      </c>
      <c r="G27" s="53">
        <v>0.2227433</v>
      </c>
    </row>
    <row r="28" spans="1:7" ht="12.75">
      <c r="A28" t="s">
        <v>36</v>
      </c>
      <c r="B28" s="53">
        <v>0.1393561</v>
      </c>
      <c r="C28" s="53">
        <v>0.7248428</v>
      </c>
      <c r="D28" s="53">
        <v>0.03389802</v>
      </c>
      <c r="E28" s="53">
        <v>0.7051168</v>
      </c>
      <c r="F28" s="53">
        <v>-0.1597356</v>
      </c>
      <c r="G28" s="53">
        <v>0.3512278</v>
      </c>
    </row>
    <row r="29" spans="1:7" ht="12.75">
      <c r="A29" t="s">
        <v>37</v>
      </c>
      <c r="B29" s="53">
        <v>0.123878</v>
      </c>
      <c r="C29" s="53">
        <v>0.09051221</v>
      </c>
      <c r="D29" s="53">
        <v>-0.02909359</v>
      </c>
      <c r="E29" s="53">
        <v>0.01197553</v>
      </c>
      <c r="F29" s="53">
        <v>-0.07210387</v>
      </c>
      <c r="G29" s="53">
        <v>0.02604434</v>
      </c>
    </row>
    <row r="30" spans="1:7" ht="12.75">
      <c r="A30" t="s">
        <v>38</v>
      </c>
      <c r="B30" s="53">
        <v>0.161739</v>
      </c>
      <c r="C30" s="53">
        <v>0.1181853</v>
      </c>
      <c r="D30" s="53">
        <v>0.05901691</v>
      </c>
      <c r="E30" s="53">
        <v>0.0747774</v>
      </c>
      <c r="F30" s="53">
        <v>0.1885045</v>
      </c>
      <c r="G30" s="53">
        <v>0.109211</v>
      </c>
    </row>
    <row r="31" spans="1:7" ht="12.75">
      <c r="A31" t="s">
        <v>39</v>
      </c>
      <c r="B31" s="53">
        <v>0.05144212</v>
      </c>
      <c r="C31" s="53">
        <v>0.02070084</v>
      </c>
      <c r="D31" s="53">
        <v>-0.03491326</v>
      </c>
      <c r="E31" s="53">
        <v>0.03757214</v>
      </c>
      <c r="F31" s="53">
        <v>0.08834604</v>
      </c>
      <c r="G31" s="53">
        <v>0.02485505</v>
      </c>
    </row>
    <row r="32" spans="1:7" ht="12.75">
      <c r="A32" t="s">
        <v>40</v>
      </c>
      <c r="B32" s="53">
        <v>0.03609709</v>
      </c>
      <c r="C32" s="53">
        <v>0.04265169</v>
      </c>
      <c r="D32" s="53">
        <v>-0.02071163</v>
      </c>
      <c r="E32" s="53">
        <v>0.03520536</v>
      </c>
      <c r="F32" s="53">
        <v>-0.02102729</v>
      </c>
      <c r="G32" s="53">
        <v>0.01619748</v>
      </c>
    </row>
    <row r="33" spans="1:7" ht="12.75">
      <c r="A33" t="s">
        <v>41</v>
      </c>
      <c r="B33" s="53">
        <v>0.1081282</v>
      </c>
      <c r="C33" s="53">
        <v>0.07726751</v>
      </c>
      <c r="D33" s="53">
        <v>0.07030848</v>
      </c>
      <c r="E33" s="53">
        <v>0.0843954</v>
      </c>
      <c r="F33" s="53">
        <v>0.1016508</v>
      </c>
      <c r="G33" s="53">
        <v>0.08502708</v>
      </c>
    </row>
    <row r="34" spans="1:7" ht="12.75">
      <c r="A34" t="s">
        <v>42</v>
      </c>
      <c r="B34" s="53">
        <v>0.009960883</v>
      </c>
      <c r="C34" s="53">
        <v>-0.0005741799</v>
      </c>
      <c r="D34" s="53">
        <v>0.003098074</v>
      </c>
      <c r="E34" s="53">
        <v>0.005292868</v>
      </c>
      <c r="F34" s="53">
        <v>-0.02380287</v>
      </c>
      <c r="G34" s="53">
        <v>0.0001900677</v>
      </c>
    </row>
    <row r="35" spans="1:7" ht="12.75">
      <c r="A35" t="s">
        <v>43</v>
      </c>
      <c r="B35" s="53">
        <v>0.004123341</v>
      </c>
      <c r="C35" s="53">
        <v>0.0009077639</v>
      </c>
      <c r="D35" s="53">
        <v>0.001778284</v>
      </c>
      <c r="E35" s="53">
        <v>-0.01060508</v>
      </c>
      <c r="F35" s="53">
        <v>0.00644877</v>
      </c>
      <c r="G35" s="53">
        <v>-0.0004508213</v>
      </c>
    </row>
    <row r="36" spans="1:6" ht="12.75">
      <c r="A36" t="s">
        <v>44</v>
      </c>
      <c r="B36" s="53">
        <v>21.58203</v>
      </c>
      <c r="C36" s="53">
        <v>21.58508</v>
      </c>
      <c r="D36" s="53">
        <v>21.60034</v>
      </c>
      <c r="E36" s="53">
        <v>21.60645</v>
      </c>
      <c r="F36" s="53">
        <v>21.6217</v>
      </c>
    </row>
    <row r="37" spans="1:6" ht="12.75">
      <c r="A37" t="s">
        <v>45</v>
      </c>
      <c r="B37" s="53">
        <v>0.2197266</v>
      </c>
      <c r="C37" s="53">
        <v>0.1836141</v>
      </c>
      <c r="D37" s="53">
        <v>0.1480103</v>
      </c>
      <c r="E37" s="53">
        <v>0.1296997</v>
      </c>
      <c r="F37" s="53">
        <v>0.1286825</v>
      </c>
    </row>
    <row r="38" spans="1:7" ht="12.75">
      <c r="A38" t="s">
        <v>55</v>
      </c>
      <c r="B38" s="53">
        <v>1.383644E-05</v>
      </c>
      <c r="C38" s="53">
        <v>-8.994541E-05</v>
      </c>
      <c r="D38" s="53">
        <v>8.078815E-05</v>
      </c>
      <c r="E38" s="53">
        <v>-0.0002083181</v>
      </c>
      <c r="F38" s="53">
        <v>0.0003775919</v>
      </c>
      <c r="G38" s="53">
        <v>0.0002262612</v>
      </c>
    </row>
    <row r="39" spans="1:7" ht="12.75">
      <c r="A39" t="s">
        <v>56</v>
      </c>
      <c r="B39" s="53">
        <v>5.832446E-05</v>
      </c>
      <c r="C39" s="53">
        <v>-3.329512E-05</v>
      </c>
      <c r="D39" s="53">
        <v>2.033349E-05</v>
      </c>
      <c r="E39" s="53">
        <v>-6.664971E-05</v>
      </c>
      <c r="F39" s="53">
        <v>8.414008E-05</v>
      </c>
      <c r="G39" s="53">
        <v>0.0007801582</v>
      </c>
    </row>
    <row r="40" spans="2:7" ht="12.75">
      <c r="B40" t="s">
        <v>46</v>
      </c>
      <c r="C40">
        <v>-0.003753</v>
      </c>
      <c r="D40" t="s">
        <v>47</v>
      </c>
      <c r="E40">
        <v>3.116944</v>
      </c>
      <c r="F40" t="s">
        <v>48</v>
      </c>
      <c r="G40">
        <v>55.022974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1.383644336040414E-05</v>
      </c>
      <c r="C50">
        <f>-0.017/(C7*C7+C22*C22)*(C21*C22+C6*C7)</f>
        <v>-8.994540883854838E-05</v>
      </c>
      <c r="D50">
        <f>-0.017/(D7*D7+D22*D22)*(D21*D22+D6*D7)</f>
        <v>8.07881502889118E-05</v>
      </c>
      <c r="E50">
        <f>-0.017/(E7*E7+E22*E22)*(E21*E22+E6*E7)</f>
        <v>-0.00020831816341993753</v>
      </c>
      <c r="F50">
        <f>-0.017/(F7*F7+F22*F22)*(F21*F22+F6*F7)</f>
        <v>0.00037759182687593554</v>
      </c>
      <c r="G50">
        <f>(B50*B$4+C50*C$4+D50*D$4+E50*E$4+F50*F$4)/SUM(B$4:F$4)</f>
        <v>-9.463735682969703E-08</v>
      </c>
    </row>
    <row r="51" spans="1:7" ht="12.75">
      <c r="A51" t="s">
        <v>59</v>
      </c>
      <c r="B51">
        <f>-0.017/(B7*B7+B22*B22)*(B21*B7-B6*B22)</f>
        <v>5.832446348469569E-05</v>
      </c>
      <c r="C51">
        <f>-0.017/(C7*C7+C22*C22)*(C21*C7-C6*C22)</f>
        <v>-3.32951312774803E-05</v>
      </c>
      <c r="D51">
        <f>-0.017/(D7*D7+D22*D22)*(D21*D7-D6*D22)</f>
        <v>2.0333491122658048E-05</v>
      </c>
      <c r="E51">
        <f>-0.017/(E7*E7+E22*E22)*(E21*E7-E6*E22)</f>
        <v>-6.66497214191957E-05</v>
      </c>
      <c r="F51">
        <f>-0.017/(F7*F7+F22*F22)*(F21*F7-F6*F22)</f>
        <v>8.414008367507191E-05</v>
      </c>
      <c r="G51">
        <f>(B51*B$4+C51*C$4+D51*D$4+E51*E$4+F51*F$4)/SUM(B$4:F$4)</f>
        <v>4.991234690737125E-07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10000.014686388131</v>
      </c>
      <c r="C62">
        <f>C7+(2/0.017)*(C8*C50-C23*C51)</f>
        <v>9999.964320238747</v>
      </c>
      <c r="D62">
        <f>D7+(2/0.017)*(D8*D50-D23*D51)</f>
        <v>10000.013840225505</v>
      </c>
      <c r="E62">
        <f>E7+(2/0.017)*(E8*E50-E23*E51)</f>
        <v>9999.905658861626</v>
      </c>
      <c r="F62">
        <f>F7+(2/0.017)*(F8*F50-F23*F51)</f>
        <v>9999.893639425438</v>
      </c>
    </row>
    <row r="63" spans="1:6" ht="12.75">
      <c r="A63" t="s">
        <v>67</v>
      </c>
      <c r="B63">
        <f>B8+(3/0.017)*(B9*B50-B24*B51)</f>
        <v>2.657010867782943</v>
      </c>
      <c r="C63">
        <f>C8+(3/0.017)*(C9*C50-C24*C51)</f>
        <v>2.68792786076011</v>
      </c>
      <c r="D63">
        <f>D8+(3/0.017)*(D9*D50-D24*D51)</f>
        <v>1.7765947505505535</v>
      </c>
      <c r="E63">
        <f>E8+(3/0.017)*(E9*E50-E24*E51)</f>
        <v>3.4533348158065973</v>
      </c>
      <c r="F63">
        <f>F8+(3/0.017)*(F9*F50-F24*F51)</f>
        <v>-0.9826614904900884</v>
      </c>
    </row>
    <row r="64" spans="1:6" ht="12.75">
      <c r="A64" t="s">
        <v>68</v>
      </c>
      <c r="B64">
        <f>B9+(4/0.017)*(B10*B50-B25*B51)</f>
        <v>0.5056366211576375</v>
      </c>
      <c r="C64">
        <f>C9+(4/0.017)*(C10*C50-C25*C51)</f>
        <v>0.5410634533890861</v>
      </c>
      <c r="D64">
        <f>D9+(4/0.017)*(D10*D50-D25*D51)</f>
        <v>0.7455920422173029</v>
      </c>
      <c r="E64">
        <f>E9+(4/0.017)*(E10*E50-E25*E51)</f>
        <v>0.8758698815026601</v>
      </c>
      <c r="F64">
        <f>F9+(4/0.017)*(F10*F50-F25*F51)</f>
        <v>-0.08392043575006261</v>
      </c>
    </row>
    <row r="65" spans="1:6" ht="12.75">
      <c r="A65" t="s">
        <v>69</v>
      </c>
      <c r="B65">
        <f>B10+(5/0.017)*(B11*B50-B26*B51)</f>
        <v>-0.2514414398543028</v>
      </c>
      <c r="C65">
        <f>C10+(5/0.017)*(C11*C50-C26*C51)</f>
        <v>-1.735785557598112</v>
      </c>
      <c r="D65">
        <f>D10+(5/0.017)*(D11*D50-D26*D51)</f>
        <v>-0.7890722044778313</v>
      </c>
      <c r="E65">
        <f>E10+(5/0.017)*(E11*E50-E26*E51)</f>
        <v>-2.2782725024919133</v>
      </c>
      <c r="F65">
        <f>F10+(5/0.017)*(F11*F50-F26*F51)</f>
        <v>-0.718524376732057</v>
      </c>
    </row>
    <row r="66" spans="1:6" ht="12.75">
      <c r="A66" t="s">
        <v>70</v>
      </c>
      <c r="B66">
        <f>B11+(6/0.017)*(B12*B50-B27*B51)</f>
        <v>3.042598337852086</v>
      </c>
      <c r="C66">
        <f>C11+(6/0.017)*(C12*C50-C27*C51)</f>
        <v>1.83157936017607</v>
      </c>
      <c r="D66">
        <f>D11+(6/0.017)*(D12*D50-D27*D51)</f>
        <v>2.151718663920496</v>
      </c>
      <c r="E66">
        <f>E11+(6/0.017)*(E12*E50-E27*E51)</f>
        <v>0.2325481656338092</v>
      </c>
      <c r="F66">
        <f>F11+(6/0.017)*(F12*F50-F27*F51)</f>
        <v>13.433922070820904</v>
      </c>
    </row>
    <row r="67" spans="1:6" ht="12.75">
      <c r="A67" t="s">
        <v>71</v>
      </c>
      <c r="B67">
        <f>B12+(7/0.017)*(B13*B50-B28*B51)</f>
        <v>0.5084359621089627</v>
      </c>
      <c r="C67">
        <f>C12+(7/0.017)*(C13*C50-C28*C51)</f>
        <v>-0.40766437396587524</v>
      </c>
      <c r="D67">
        <f>D12+(7/0.017)*(D13*D50-D28*D51)</f>
        <v>-0.3305566993464852</v>
      </c>
      <c r="E67">
        <f>E12+(7/0.017)*(E13*E50-E28*E51)</f>
        <v>-0.9079751835463615</v>
      </c>
      <c r="F67">
        <f>F12+(7/0.017)*(F13*F50-F28*F51)</f>
        <v>-0.38261793137147543</v>
      </c>
    </row>
    <row r="68" spans="1:6" ht="12.75">
      <c r="A68" t="s">
        <v>72</v>
      </c>
      <c r="B68">
        <f>B13+(8/0.017)*(B14*B50-B29*B51)</f>
        <v>0.007605634794487271</v>
      </c>
      <c r="C68">
        <f>C13+(8/0.017)*(C14*C50-C29*C51)</f>
        <v>-0.1430481412345421</v>
      </c>
      <c r="D68">
        <f>D13+(8/0.017)*(D14*D50-D29*D51)</f>
        <v>0.018182919158470735</v>
      </c>
      <c r="E68">
        <f>E13+(8/0.017)*(E14*E50-E29*E51)</f>
        <v>0.21306142290950433</v>
      </c>
      <c r="F68">
        <f>F13+(8/0.017)*(F14*F50-F29*F51)</f>
        <v>0.26904436407256105</v>
      </c>
    </row>
    <row r="69" spans="1:6" ht="12.75">
      <c r="A69" t="s">
        <v>73</v>
      </c>
      <c r="B69">
        <f>B14+(9/0.017)*(B15*B50-B30*B51)</f>
        <v>0.05639398992825591</v>
      </c>
      <c r="C69">
        <f>C14+(9/0.017)*(C15*C50-C30*C51)</f>
        <v>-0.06516366036063632</v>
      </c>
      <c r="D69">
        <f>D14+(9/0.017)*(D15*D50-D30*D51)</f>
        <v>0.059706615775920374</v>
      </c>
      <c r="E69">
        <f>E14+(9/0.017)*(E15*E50-E30*E51)</f>
        <v>0.016949071200329013</v>
      </c>
      <c r="F69">
        <f>F14+(9/0.017)*(F15*F50-F30*F51)</f>
        <v>0.10062843189156015</v>
      </c>
    </row>
    <row r="70" spans="1:6" ht="12.75">
      <c r="A70" t="s">
        <v>74</v>
      </c>
      <c r="B70">
        <f>B15+(10/0.017)*(B16*B50-B31*B51)</f>
        <v>-0.34759466909103115</v>
      </c>
      <c r="C70">
        <f>C15+(10/0.017)*(C16*C50-C31*C51)</f>
        <v>-0.12807325474252598</v>
      </c>
      <c r="D70">
        <f>D15+(10/0.017)*(D16*D50-D31*D51)</f>
        <v>-0.10463308190528907</v>
      </c>
      <c r="E70">
        <f>E15+(10/0.017)*(E16*E50-E31*E51)</f>
        <v>-0.16764274491942124</v>
      </c>
      <c r="F70">
        <f>F15+(10/0.017)*(F16*F50-F31*F51)</f>
        <v>-0.3431618962357401</v>
      </c>
    </row>
    <row r="71" spans="1:6" ht="12.75">
      <c r="A71" t="s">
        <v>75</v>
      </c>
      <c r="B71">
        <f>B16+(11/0.017)*(B17*B50-B32*B51)</f>
        <v>0.02702744057769948</v>
      </c>
      <c r="C71">
        <f>C16+(11/0.017)*(C17*C50-C32*C51)</f>
        <v>-0.021046980092339115</v>
      </c>
      <c r="D71">
        <f>D16+(11/0.017)*(D17*D50-D32*D51)</f>
        <v>-0.04167411708388841</v>
      </c>
      <c r="E71">
        <f>E16+(11/0.017)*(E17*E50-E32*E51)</f>
        <v>-0.051350888795533504</v>
      </c>
      <c r="F71">
        <f>F16+(11/0.017)*(F17*F50-F32*F51)</f>
        <v>-0.03801199432071774</v>
      </c>
    </row>
    <row r="72" spans="1:6" ht="12.75">
      <c r="A72" t="s">
        <v>76</v>
      </c>
      <c r="B72">
        <f>B17+(12/0.017)*(B18*B50-B33*B51)</f>
        <v>-0.02709640053276184</v>
      </c>
      <c r="C72">
        <f>C17+(12/0.017)*(C18*C50-C33*C51)</f>
        <v>-0.018676785139306405</v>
      </c>
      <c r="D72">
        <f>D17+(12/0.017)*(D18*D50-D33*D51)</f>
        <v>-0.017555733518434678</v>
      </c>
      <c r="E72">
        <f>E17+(12/0.017)*(E18*E50-E33*E51)</f>
        <v>0.006959963471466589</v>
      </c>
      <c r="F72">
        <f>F17+(12/0.017)*(F18*F50-F33*F51)</f>
        <v>-0.011892458599773226</v>
      </c>
    </row>
    <row r="73" spans="1:6" ht="12.75">
      <c r="A73" t="s">
        <v>77</v>
      </c>
      <c r="B73">
        <f>B18+(13/0.017)*(B19*B50-B34*B51)</f>
        <v>0.021050129853764872</v>
      </c>
      <c r="C73">
        <f>C18+(13/0.017)*(C19*C50-C34*C51)</f>
        <v>0.04856723535843878</v>
      </c>
      <c r="D73">
        <f>D18+(13/0.017)*(D19*D50-D34*D51)</f>
        <v>0.04579095852901747</v>
      </c>
      <c r="E73">
        <f>E18+(13/0.017)*(E19*E50-E34*E51)</f>
        <v>0.07090151866591454</v>
      </c>
      <c r="F73">
        <f>F18+(13/0.017)*(F19*F50-F34*F51)</f>
        <v>0.009240697015049877</v>
      </c>
    </row>
    <row r="74" spans="1:6" ht="12.75">
      <c r="A74" t="s">
        <v>78</v>
      </c>
      <c r="B74">
        <f>B19+(14/0.017)*(B20*B50-B35*B51)</f>
        <v>-0.2062803960432428</v>
      </c>
      <c r="C74">
        <f>C19+(14/0.017)*(C20*C50-C35*C51)</f>
        <v>-0.19511097262883623</v>
      </c>
      <c r="D74">
        <f>D19+(14/0.017)*(D20*D50-D35*D51)</f>
        <v>-0.19760177523801759</v>
      </c>
      <c r="E74">
        <f>E19+(14/0.017)*(E20*E50-E35*E51)</f>
        <v>-0.18064540912571384</v>
      </c>
      <c r="F74">
        <f>F19+(14/0.017)*(F20*F50-F35*F51)</f>
        <v>-0.14723104517670646</v>
      </c>
    </row>
    <row r="75" spans="1:6" ht="12.75">
      <c r="A75" t="s">
        <v>79</v>
      </c>
      <c r="B75" s="53">
        <f>B20</f>
        <v>-0.0003636856</v>
      </c>
      <c r="C75" s="53">
        <f>C20</f>
        <v>0.01115206</v>
      </c>
      <c r="D75" s="53">
        <f>D20</f>
        <v>0.003718582</v>
      </c>
      <c r="E75" s="53">
        <f>E20</f>
        <v>0.0122987</v>
      </c>
      <c r="F75" s="53">
        <f>F20</f>
        <v>-0.004965295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24.111962075577257</v>
      </c>
      <c r="C82">
        <f>C22+(2/0.017)*(C8*C51+C23*C50)</f>
        <v>44.05493229422236</v>
      </c>
      <c r="D82">
        <f>D22+(2/0.017)*(D8*D51+D23*D50)</f>
        <v>23.1428570932086</v>
      </c>
      <c r="E82">
        <f>E22+(2/0.017)*(E8*E51+E23*E50)</f>
        <v>-18.617715743050073</v>
      </c>
      <c r="F82">
        <f>F22+(2/0.017)*(F8*F51+F23*F50)</f>
        <v>-111.96358466451277</v>
      </c>
    </row>
    <row r="83" spans="1:6" ht="12.75">
      <c r="A83" t="s">
        <v>82</v>
      </c>
      <c r="B83">
        <f>B23+(3/0.017)*(B9*B51+B24*B50)</f>
        <v>-1.5026521738069596</v>
      </c>
      <c r="C83">
        <f>C23+(3/0.017)*(C9*C51+C24*C50)</f>
        <v>-2.0022505766576497</v>
      </c>
      <c r="D83">
        <f>D23+(3/0.017)*(D9*D51+D24*D50)</f>
        <v>1.3164281043384807</v>
      </c>
      <c r="E83">
        <f>E23+(3/0.017)*(E9*E51+E24*E50)</f>
        <v>-1.31871948935931</v>
      </c>
      <c r="F83">
        <f>F23+(3/0.017)*(F9*F51+F24*F50)</f>
        <v>6.018631290003671</v>
      </c>
    </row>
    <row r="84" spans="1:6" ht="12.75">
      <c r="A84" t="s">
        <v>83</v>
      </c>
      <c r="B84">
        <f>B24+(4/0.017)*(B10*B51+B25*B50)</f>
        <v>0.4982566730816659</v>
      </c>
      <c r="C84">
        <f>C24+(4/0.017)*(C10*C51+C25*C50)</f>
        <v>5.495814152783264</v>
      </c>
      <c r="D84">
        <f>D24+(4/0.017)*(D10*D51+D25*D50)</f>
        <v>2.933855578036125</v>
      </c>
      <c r="E84">
        <f>E24+(4/0.017)*(E10*E51+E25*E50)</f>
        <v>2.3141871127538876</v>
      </c>
      <c r="F84">
        <f>F24+(4/0.017)*(F10*F51+F25*F50)</f>
        <v>-2.554183064265654</v>
      </c>
    </row>
    <row r="85" spans="1:6" ht="12.75">
      <c r="A85" t="s">
        <v>84</v>
      </c>
      <c r="B85">
        <f>B25+(5/0.017)*(B11*B51+B26*B50)</f>
        <v>-0.004747720445426019</v>
      </c>
      <c r="C85">
        <f>C25+(5/0.017)*(C11*C51+C26*C50)</f>
        <v>-0.5854100370769059</v>
      </c>
      <c r="D85">
        <f>D25+(5/0.017)*(D11*D51+D26*D50)</f>
        <v>0.021825063413037867</v>
      </c>
      <c r="E85">
        <f>E25+(5/0.017)*(E11*E51+E26*E50)</f>
        <v>-1.549730545808656</v>
      </c>
      <c r="F85">
        <f>F25+(5/0.017)*(F11*F51+F26*F50)</f>
        <v>-2.3841709948446694</v>
      </c>
    </row>
    <row r="86" spans="1:6" ht="12.75">
      <c r="A86" t="s">
        <v>85</v>
      </c>
      <c r="B86">
        <f>B26+(6/0.017)*(B12*B51+B27*B50)</f>
        <v>1.2853217422681573</v>
      </c>
      <c r="C86">
        <f>C26+(6/0.017)*(C12*C51+C27*C50)</f>
        <v>-0.1374400039347428</v>
      </c>
      <c r="D86">
        <f>D26+(6/0.017)*(D12*D51+D27*D50)</f>
        <v>0.21121951856823054</v>
      </c>
      <c r="E86">
        <f>E26+(6/0.017)*(E12*E51+E27*E50)</f>
        <v>0.4930233854875584</v>
      </c>
      <c r="F86">
        <f>F26+(6/0.017)*(F12*F51+F27*F50)</f>
        <v>1.2508450962720672</v>
      </c>
    </row>
    <row r="87" spans="1:6" ht="12.75">
      <c r="A87" t="s">
        <v>86</v>
      </c>
      <c r="B87">
        <f>B27+(7/0.017)*(B13*B51+B28*B50)</f>
        <v>0.29221187797567055</v>
      </c>
      <c r="C87">
        <f>C27+(7/0.017)*(C13*C51+C28*C50)</f>
        <v>-0.040403672394067947</v>
      </c>
      <c r="D87">
        <f>D27+(7/0.017)*(D13*D51+D28*D50)</f>
        <v>-0.22538976172960243</v>
      </c>
      <c r="E87">
        <f>E27+(7/0.017)*(E13*E51+E28*E50)</f>
        <v>0.5754279485550192</v>
      </c>
      <c r="F87">
        <f>F27+(7/0.017)*(F13*F51+F28*F50)</f>
        <v>0.6163583596843368</v>
      </c>
    </row>
    <row r="88" spans="1:6" ht="12.75">
      <c r="A88" t="s">
        <v>87</v>
      </c>
      <c r="B88">
        <f>B28+(8/0.017)*(B14*B51+B29*B50)</f>
        <v>0.14191718718865387</v>
      </c>
      <c r="C88">
        <f>C28+(8/0.017)*(C14*C51+C29*C50)</f>
        <v>0.7221620776613099</v>
      </c>
      <c r="D88">
        <f>D28+(8/0.017)*(D14*D51+D29*D50)</f>
        <v>0.0334115320152692</v>
      </c>
      <c r="E88">
        <f>E28+(8/0.017)*(E14*E51+E29*E50)</f>
        <v>0.7041008382160445</v>
      </c>
      <c r="F88">
        <f>F28+(8/0.017)*(F14*F51+F29*F50)</f>
        <v>-0.16560992921163348</v>
      </c>
    </row>
    <row r="89" spans="1:6" ht="12.75">
      <c r="A89" t="s">
        <v>88</v>
      </c>
      <c r="B89">
        <f>B29+(9/0.017)*(B15*B51+B30*B50)</f>
        <v>0.11437716740070372</v>
      </c>
      <c r="C89">
        <f>C29+(9/0.017)*(C15*C51+C30*C50)</f>
        <v>0.08717059303484812</v>
      </c>
      <c r="D89">
        <f>D29+(9/0.017)*(D15*D51+D30*D50)</f>
        <v>-0.027679345957063672</v>
      </c>
      <c r="E89">
        <f>E29+(9/0.017)*(E15*E51+E30*E50)</f>
        <v>0.0099191304753779</v>
      </c>
      <c r="F89">
        <f>F29+(9/0.017)*(F15*F51+F30*F50)</f>
        <v>-0.0491715368326085</v>
      </c>
    </row>
    <row r="90" spans="1:6" ht="12.75">
      <c r="A90" t="s">
        <v>89</v>
      </c>
      <c r="B90">
        <f>B30+(10/0.017)*(B16*B51+B31*B50)</f>
        <v>0.16313872741209773</v>
      </c>
      <c r="C90">
        <f>C30+(10/0.017)*(C16*C51+C31*C50)</f>
        <v>0.11754105789232956</v>
      </c>
      <c r="D90">
        <f>D30+(10/0.017)*(D16*D51+D31*D50)</f>
        <v>0.05686844427006383</v>
      </c>
      <c r="E90">
        <f>E30+(10/0.017)*(E16*E51+E31*E50)</f>
        <v>0.072197423106968</v>
      </c>
      <c r="F90">
        <f>F30+(10/0.017)*(F16*F51+F31*F50)</f>
        <v>0.20642007759213735</v>
      </c>
    </row>
    <row r="91" spans="1:6" ht="12.75">
      <c r="A91" t="s">
        <v>90</v>
      </c>
      <c r="B91">
        <f>B31+(11/0.017)*(B17*B51+B32*B50)</f>
        <v>0.05090197254750015</v>
      </c>
      <c r="C91">
        <f>C31+(11/0.017)*(C17*C51+C32*C50)</f>
        <v>0.018611835947087232</v>
      </c>
      <c r="D91">
        <f>D31+(11/0.017)*(D17*D51+D32*D50)</f>
        <v>-0.03625721955756811</v>
      </c>
      <c r="E91">
        <f>E31+(11/0.017)*(E17*E51+E32*E50)</f>
        <v>0.03242959609436633</v>
      </c>
      <c r="F91">
        <f>F31+(11/0.017)*(F17*F51+F32*F50)</f>
        <v>0.08216936083839417</v>
      </c>
    </row>
    <row r="92" spans="1:6" ht="12.75">
      <c r="A92" t="s">
        <v>91</v>
      </c>
      <c r="B92">
        <f>B32+(12/0.017)*(B18*B51+B33*B50)</f>
        <v>0.03812786680408167</v>
      </c>
      <c r="C92">
        <f>C32+(12/0.017)*(C18*C51+C33*C50)</f>
        <v>0.03691822523317419</v>
      </c>
      <c r="D92">
        <f>D32+(12/0.017)*(D18*D51+D33*D50)</f>
        <v>-0.015868811439920527</v>
      </c>
      <c r="E92">
        <f>E32+(12/0.017)*(E18*E51+E33*E50)</f>
        <v>0.02080587419311947</v>
      </c>
      <c r="F92">
        <f>F32+(12/0.017)*(F18*F51+F33*F50)</f>
        <v>0.009014919181316989</v>
      </c>
    </row>
    <row r="93" spans="1:6" ht="12.75">
      <c r="A93" t="s">
        <v>92</v>
      </c>
      <c r="B93">
        <f>B33+(13/0.017)*(B19*B51+B34*B50)</f>
        <v>0.09904228797960263</v>
      </c>
      <c r="C93">
        <f>C33+(13/0.017)*(C19*C51+C34*C50)</f>
        <v>0.08225432158174077</v>
      </c>
      <c r="D93">
        <f>D33+(13/0.017)*(D19*D51+D34*D50)</f>
        <v>0.06742395485315719</v>
      </c>
      <c r="E93">
        <f>E33+(13/0.017)*(E19*E51+E34*E50)</f>
        <v>0.09262206305470523</v>
      </c>
      <c r="F93">
        <f>F33+(13/0.017)*(F19*F51+F34*F50)</f>
        <v>0.08543269454474885</v>
      </c>
    </row>
    <row r="94" spans="1:6" ht="12.75">
      <c r="A94" t="s">
        <v>93</v>
      </c>
      <c r="B94">
        <f>B34+(14/0.017)*(B20*B51+B35*B50)</f>
        <v>0.009990398793757078</v>
      </c>
      <c r="C94">
        <f>C34+(14/0.017)*(C20*C51+C35*C50)</f>
        <v>-0.0009472045444471746</v>
      </c>
      <c r="D94">
        <f>D34+(14/0.017)*(D20*D51+D35*D50)</f>
        <v>0.003278654259287024</v>
      </c>
      <c r="E94">
        <f>E34+(14/0.017)*(E20*E51+E35*E50)</f>
        <v>0.006437183413873264</v>
      </c>
      <c r="F94">
        <f>F34+(14/0.017)*(F20*F51+F35*F50)</f>
        <v>-0.022141627934068334</v>
      </c>
    </row>
    <row r="95" spans="1:6" ht="12.75">
      <c r="A95" t="s">
        <v>94</v>
      </c>
      <c r="B95" s="53">
        <f>B35</f>
        <v>0.004123341</v>
      </c>
      <c r="C95" s="53">
        <f>C35</f>
        <v>0.0009077639</v>
      </c>
      <c r="D95" s="53">
        <f>D35</f>
        <v>0.001778284</v>
      </c>
      <c r="E95" s="53">
        <f>E35</f>
        <v>-0.01060508</v>
      </c>
      <c r="F95" s="53">
        <f>F35</f>
        <v>0.00644877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2.6570069655993866</v>
      </c>
      <c r="C103">
        <f>C63*10000/C62</f>
        <v>2.6879374512567624</v>
      </c>
      <c r="D103">
        <f>D63*10000/D62</f>
        <v>1.7765922917067585</v>
      </c>
      <c r="E103">
        <f>E63*10000/E62</f>
        <v>3.4533673952677266</v>
      </c>
      <c r="F103">
        <f>F63*10000/F62</f>
        <v>-0.9826719422453267</v>
      </c>
      <c r="G103">
        <f>AVERAGE(C103:E103)</f>
        <v>2.6392990460770824</v>
      </c>
      <c r="H103">
        <f>STDEV(C103:E103)</f>
        <v>0.8394450296620342</v>
      </c>
      <c r="I103">
        <f>(B103*B4+C103*C4+D103*D4+E103*E4+F103*F4)/SUM(B4:F4)</f>
        <v>2.1600278795061802</v>
      </c>
      <c r="K103">
        <f>(LN(H103)+LN(H123))/2-LN(K114*K115^3)</f>
        <v>-3.6855714084325486</v>
      </c>
    </row>
    <row r="104" spans="1:11" ht="12.75">
      <c r="A104" t="s">
        <v>68</v>
      </c>
      <c r="B104">
        <f>B64*10000/B62</f>
        <v>0.505635878561161</v>
      </c>
      <c r="C104">
        <f>C64*10000/C62</f>
        <v>0.5410653838974581</v>
      </c>
      <c r="D104">
        <f>D64*10000/D62</f>
        <v>0.7455910103025312</v>
      </c>
      <c r="E104">
        <f>E64*10000/E62</f>
        <v>0.8758781446367843</v>
      </c>
      <c r="F104">
        <f>F64*10000/F62</f>
        <v>-0.08392132834213266</v>
      </c>
      <c r="G104">
        <f>AVERAGE(C104:E104)</f>
        <v>0.7208448462789244</v>
      </c>
      <c r="H104">
        <f>STDEV(C104:E104)</f>
        <v>0.16877255601514377</v>
      </c>
      <c r="I104">
        <f>(B104*B4+C104*C4+D104*D4+E104*E4+F104*F4)/SUM(B4:F4)</f>
        <v>0.5825344385229221</v>
      </c>
      <c r="K104">
        <f>(LN(H104)+LN(H124))/2-LN(K114*K115^4)</f>
        <v>-3.9154420232503906</v>
      </c>
    </row>
    <row r="105" spans="1:11" ht="12.75">
      <c r="A105" t="s">
        <v>69</v>
      </c>
      <c r="B105">
        <f>B65*10000/B62</f>
        <v>-0.2514410705781873</v>
      </c>
      <c r="C105">
        <f>C65*10000/C62</f>
        <v>-1.7357917508616376</v>
      </c>
      <c r="D105">
        <f>D65*10000/D62</f>
        <v>-0.7890711123856178</v>
      </c>
      <c r="E105">
        <f>E65*10000/E62</f>
        <v>-2.2782939961768283</v>
      </c>
      <c r="F105">
        <f>F65*10000/F62</f>
        <v>-0.7185320190798961</v>
      </c>
      <c r="G105">
        <f>AVERAGE(C105:E105)</f>
        <v>-1.6010522864746946</v>
      </c>
      <c r="H105">
        <f>STDEV(C105:E105)</f>
        <v>0.7536990393050216</v>
      </c>
      <c r="I105">
        <f>(B105*B4+C105*C4+D105*D4+E105*E4+F105*F4)/SUM(B4:F4)</f>
        <v>-1.2878814272882972</v>
      </c>
      <c r="K105">
        <f>(LN(H105)+LN(H125))/2-LN(K114*K115^5)</f>
        <v>-2.953575948991954</v>
      </c>
    </row>
    <row r="106" spans="1:11" ht="12.75">
      <c r="A106" t="s">
        <v>70</v>
      </c>
      <c r="B106">
        <f>B66*10000/B62</f>
        <v>3.042593869380637</v>
      </c>
      <c r="C106">
        <f>C66*10000/C62</f>
        <v>1.8315858952308155</v>
      </c>
      <c r="D106">
        <f>D66*10000/D62</f>
        <v>2.151715685897465</v>
      </c>
      <c r="E106">
        <f>E66*10000/E62</f>
        <v>0.232550359540374</v>
      </c>
      <c r="F106">
        <f>F66*10000/F62</f>
        <v>13.43406495630765</v>
      </c>
      <c r="G106">
        <f>AVERAGE(C106:E106)</f>
        <v>1.405283980222885</v>
      </c>
      <c r="H106">
        <f>STDEV(C106:E106)</f>
        <v>1.0281531401145456</v>
      </c>
      <c r="I106">
        <f>(B106*B4+C106*C4+D106*D4+E106*E4+F106*F4)/SUM(B4:F4)</f>
        <v>3.2434587876881467</v>
      </c>
      <c r="K106">
        <f>(LN(H106)+LN(H126))/2-LN(K114*K115^6)</f>
        <v>-2.6670143004792832</v>
      </c>
    </row>
    <row r="107" spans="1:11" ht="12.75">
      <c r="A107" t="s">
        <v>71</v>
      </c>
      <c r="B107">
        <f>B67*10000/B62</f>
        <v>0.5084352154012713</v>
      </c>
      <c r="C107">
        <f>C67*10000/C62</f>
        <v>-0.40766582850781846</v>
      </c>
      <c r="D107">
        <f>D67*10000/D62</f>
        <v>-0.33055624184919224</v>
      </c>
      <c r="E107">
        <f>E67*10000/E62</f>
        <v>-0.9079837495684175</v>
      </c>
      <c r="F107">
        <f>F67*10000/F62</f>
        <v>-0.38262200096106164</v>
      </c>
      <c r="G107">
        <f>AVERAGE(C107:E107)</f>
        <v>-0.548735273308476</v>
      </c>
      <c r="H107">
        <f>STDEV(C107:E107)</f>
        <v>0.313498122578084</v>
      </c>
      <c r="I107">
        <f>(B107*B4+C107*C4+D107*D4+E107*E4+F107*F4)/SUM(B4:F4)</f>
        <v>-0.37326421793359654</v>
      </c>
      <c r="K107">
        <f>(LN(H107)+LN(H127))/2-LN(K114*K115^7)</f>
        <v>-2.5278839016223165</v>
      </c>
    </row>
    <row r="108" spans="1:9" ht="12.75">
      <c r="A108" t="s">
        <v>72</v>
      </c>
      <c r="B108">
        <f>B68*10000/B62</f>
        <v>0.007605623624573218</v>
      </c>
      <c r="C108">
        <f>C68*10000/C62</f>
        <v>-0.14304865162871586</v>
      </c>
      <c r="D108">
        <f>D68*10000/D62</f>
        <v>0.018182893992935416</v>
      </c>
      <c r="E108">
        <f>E68*10000/E62</f>
        <v>0.21306343297418562</v>
      </c>
      <c r="F108">
        <f>F68*10000/F62</f>
        <v>0.2690472256743117</v>
      </c>
      <c r="G108">
        <f>AVERAGE(C108:E108)</f>
        <v>0.029399225112801727</v>
      </c>
      <c r="H108">
        <f>STDEV(C108:E108)</f>
        <v>0.178320802944858</v>
      </c>
      <c r="I108">
        <f>(B108*B4+C108*C4+D108*D4+E108*E4+F108*F4)/SUM(B4:F4)</f>
        <v>0.0581522430706984</v>
      </c>
    </row>
    <row r="109" spans="1:9" ht="12.75">
      <c r="A109" t="s">
        <v>73</v>
      </c>
      <c r="B109">
        <f>B69*10000/B62</f>
        <v>0.05639390710597511</v>
      </c>
      <c r="C109">
        <f>C69*10000/C62</f>
        <v>-0.0651638928638503</v>
      </c>
      <c r="D109">
        <f>D69*10000/D62</f>
        <v>0.05970653314073209</v>
      </c>
      <c r="E109">
        <f>E69*10000/E62</f>
        <v>0.01694923110130468</v>
      </c>
      <c r="F109">
        <f>F69*10000/F62</f>
        <v>0.10062950219272726</v>
      </c>
      <c r="G109">
        <f>AVERAGE(C109:E109)</f>
        <v>0.003830623792728824</v>
      </c>
      <c r="H109">
        <f>STDEV(C109:E109)</f>
        <v>0.06346045395306385</v>
      </c>
      <c r="I109">
        <f>(B109*B4+C109*C4+D109*D4+E109*E4+F109*F4)/SUM(B4:F4)</f>
        <v>0.024338835734065714</v>
      </c>
    </row>
    <row r="110" spans="1:11" ht="12.75">
      <c r="A110" t="s">
        <v>74</v>
      </c>
      <c r="B110">
        <f>B70*10000/B62</f>
        <v>-0.34759415860075865</v>
      </c>
      <c r="C110">
        <f>C70*10000/C62</f>
        <v>-0.12807371170647164</v>
      </c>
      <c r="D110">
        <f>D70*10000/D62</f>
        <v>-0.10463293709094462</v>
      </c>
      <c r="E110">
        <f>E70*10000/E62</f>
        <v>-0.1676443264950816</v>
      </c>
      <c r="F110">
        <f>F70*10000/F62</f>
        <v>-0.3431655461642061</v>
      </c>
      <c r="G110">
        <f>AVERAGE(C110:E110)</f>
        <v>-0.1334503250974993</v>
      </c>
      <c r="H110">
        <f>STDEV(C110:E110)</f>
        <v>0.03184791637340478</v>
      </c>
      <c r="I110">
        <f>(B110*B4+C110*C4+D110*D4+E110*E4+F110*F4)/SUM(B4:F4)</f>
        <v>-0.1924431227498496</v>
      </c>
      <c r="K110">
        <f>EXP(AVERAGE(K103:K107))</f>
        <v>0.04285651872565683</v>
      </c>
    </row>
    <row r="111" spans="1:9" ht="12.75">
      <c r="A111" t="s">
        <v>75</v>
      </c>
      <c r="B111">
        <f>B71*10000/B62</f>
        <v>0.027027400884209525</v>
      </c>
      <c r="C111">
        <f>C71*10000/C62</f>
        <v>-0.021047055187729532</v>
      </c>
      <c r="D111">
        <f>D71*10000/D62</f>
        <v>-0.041674059406050415</v>
      </c>
      <c r="E111">
        <f>E71*10000/E62</f>
        <v>-0.05135137325023445</v>
      </c>
      <c r="F111">
        <f>F71*10000/F62</f>
        <v>-0.03801239862277354</v>
      </c>
      <c r="G111">
        <f>AVERAGE(C111:E111)</f>
        <v>-0.03802416261467147</v>
      </c>
      <c r="H111">
        <f>STDEV(C111:E111)</f>
        <v>0.015478347238938468</v>
      </c>
      <c r="I111">
        <f>(B111*B4+C111*C4+D111*D4+E111*E4+F111*F4)/SUM(B4:F4)</f>
        <v>-0.02858325509645564</v>
      </c>
    </row>
    <row r="112" spans="1:9" ht="12.75">
      <c r="A112" t="s">
        <v>76</v>
      </c>
      <c r="B112">
        <f>B72*10000/B62</f>
        <v>-0.027096360737994766</v>
      </c>
      <c r="C112">
        <f>C72*10000/C62</f>
        <v>-0.018676851777867643</v>
      </c>
      <c r="D112">
        <f>D72*10000/D62</f>
        <v>-0.017555709220937226</v>
      </c>
      <c r="E112">
        <f>E72*10000/E62</f>
        <v>0.006960029133173744</v>
      </c>
      <c r="F112">
        <f>F72*10000/F62</f>
        <v>-0.011892585089991544</v>
      </c>
      <c r="G112">
        <f>AVERAGE(C112:E112)</f>
        <v>-0.009757510621877042</v>
      </c>
      <c r="H112">
        <f>STDEV(C112:E112)</f>
        <v>0.014488662524695566</v>
      </c>
      <c r="I112">
        <f>(B112*B4+C112*C4+D112*D4+E112*E4+F112*F4)/SUM(B4:F4)</f>
        <v>-0.012555352800119804</v>
      </c>
    </row>
    <row r="113" spans="1:9" ht="12.75">
      <c r="A113" t="s">
        <v>77</v>
      </c>
      <c r="B113">
        <f>B73*10000/B62</f>
        <v>0.021050098938772552</v>
      </c>
      <c r="C113">
        <f>C73*10000/C62</f>
        <v>0.04856740864579329</v>
      </c>
      <c r="D113">
        <f>D73*10000/D62</f>
        <v>0.04579089515338597</v>
      </c>
      <c r="E113">
        <f>E73*10000/E62</f>
        <v>0.07090218756522336</v>
      </c>
      <c r="F113">
        <f>F73*10000/F62</f>
        <v>0.009240795300679635</v>
      </c>
      <c r="G113">
        <f>AVERAGE(C113:E113)</f>
        <v>0.055086830454800874</v>
      </c>
      <c r="H113">
        <f>STDEV(C113:E113)</f>
        <v>0.013766677056974312</v>
      </c>
      <c r="I113">
        <f>(B113*B4+C113*C4+D113*D4+E113*E4+F113*F4)/SUM(B4:F4)</f>
        <v>0.04404871491103668</v>
      </c>
    </row>
    <row r="114" spans="1:11" ht="12.75">
      <c r="A114" t="s">
        <v>78</v>
      </c>
      <c r="B114">
        <f>B74*10000/B62</f>
        <v>-0.20628009309229173</v>
      </c>
      <c r="C114">
        <f>C74*10000/C62</f>
        <v>-0.1951116687826122</v>
      </c>
      <c r="D114">
        <f>D74*10000/D62</f>
        <v>-0.19760150175308314</v>
      </c>
      <c r="E114">
        <f>E74*10000/E62</f>
        <v>-0.18064711337114578</v>
      </c>
      <c r="F114">
        <f>F74*10000/F62</f>
        <v>-0.1472326111512181</v>
      </c>
      <c r="G114">
        <f>AVERAGE(C114:E114)</f>
        <v>-0.19112009463561372</v>
      </c>
      <c r="H114">
        <f>STDEV(C114:E114)</f>
        <v>0.009154906852591828</v>
      </c>
      <c r="I114">
        <f>(B114*B4+C114*C4+D114*D4+E114*E4+F114*F4)/SUM(B4:F4)</f>
        <v>-0.1874780685729642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-0.00036368506587799656</v>
      </c>
      <c r="C115">
        <f>C75*10000/C62</f>
        <v>0.0111520997904258</v>
      </c>
      <c r="D115">
        <f>D75*10000/D62</f>
        <v>0.003718576853405779</v>
      </c>
      <c r="E115">
        <f>E75*10000/E62</f>
        <v>0.012298816028430477</v>
      </c>
      <c r="F115">
        <f>F75*10000/F62</f>
        <v>-0.004965347811724616</v>
      </c>
      <c r="G115">
        <f>AVERAGE(C115:E115)</f>
        <v>0.009056497557420684</v>
      </c>
      <c r="H115">
        <f>STDEV(C115:E115)</f>
        <v>0.004658195746680163</v>
      </c>
      <c r="I115">
        <f>(B115*B4+C115*C4+D115*D4+E115*E4+F115*F4)/SUM(B4:F4)</f>
        <v>0.005824137179994543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24.1119266638659</v>
      </c>
      <c r="C122">
        <f>C82*10000/C62</f>
        <v>44.05508948172983</v>
      </c>
      <c r="D122">
        <f>D82*10000/D62</f>
        <v>23.14282506301683</v>
      </c>
      <c r="E122">
        <f>E82*10000/E62</f>
        <v>-18.617891386356824</v>
      </c>
      <c r="F122">
        <f>F82*10000/F62</f>
        <v>-111.96477552829836</v>
      </c>
      <c r="G122">
        <f>AVERAGE(C122:E122)</f>
        <v>16.193341052796608</v>
      </c>
      <c r="H122">
        <f>STDEV(C122:E122)</f>
        <v>31.909201317631236</v>
      </c>
      <c r="I122">
        <f>(B122*B4+C122*C4+D122*D4+E122*E4+F122*F4)/SUM(B4:F4)</f>
        <v>0.28275488947732524</v>
      </c>
    </row>
    <row r="123" spans="1:9" ht="12.75">
      <c r="A123" t="s">
        <v>82</v>
      </c>
      <c r="B123">
        <f>B83*10000/B62</f>
        <v>-1.5026499669568956</v>
      </c>
      <c r="C123">
        <f>C83*10000/C62</f>
        <v>-2.0022577206653938</v>
      </c>
      <c r="D123">
        <f>D83*10000/D62</f>
        <v>1.3164262823748196</v>
      </c>
      <c r="E123">
        <f>E83*10000/E62</f>
        <v>-1.3187319304264626</v>
      </c>
      <c r="F123">
        <f>F83*10000/F62</f>
        <v>6.0186953051927485</v>
      </c>
      <c r="G123">
        <f>AVERAGE(C123:E123)</f>
        <v>-0.6681877895723455</v>
      </c>
      <c r="H123">
        <f>STDEV(C123:E123)</f>
        <v>1.7523759977266493</v>
      </c>
      <c r="I123">
        <f>(B123*B4+C123*C4+D123*D4+E123*E4+F123*F4)/SUM(B4:F4)</f>
        <v>0.10036741765714549</v>
      </c>
    </row>
    <row r="124" spans="1:9" ht="12.75">
      <c r="A124" t="s">
        <v>83</v>
      </c>
      <c r="B124">
        <f>B84*10000/B62</f>
        <v>0.4982559413236516</v>
      </c>
      <c r="C124">
        <f>C84*10000/C62</f>
        <v>5.495833761786915</v>
      </c>
      <c r="D124">
        <f>D84*10000/D62</f>
        <v>2.933851517519465</v>
      </c>
      <c r="E124">
        <f>E84*10000/E62</f>
        <v>2.3142089452645207</v>
      </c>
      <c r="F124">
        <f>F84*10000/F62</f>
        <v>-2.554210230992426</v>
      </c>
      <c r="G124">
        <f>AVERAGE(C124:E124)</f>
        <v>3.581298074856967</v>
      </c>
      <c r="H124">
        <f>STDEV(C124:E124)</f>
        <v>1.6867348344461026</v>
      </c>
      <c r="I124">
        <f>(B124*B4+C124*C4+D124*D4+E124*E4+F124*F4)/SUM(B4:F4)</f>
        <v>2.3172461924874406</v>
      </c>
    </row>
    <row r="125" spans="1:9" ht="12.75">
      <c r="A125" t="s">
        <v>84</v>
      </c>
      <c r="B125">
        <f>B85*10000/B62</f>
        <v>-0.00474771347274974</v>
      </c>
      <c r="C125">
        <f>C85*10000/C62</f>
        <v>-0.5854121258133943</v>
      </c>
      <c r="D125">
        <f>D85*10000/D62</f>
        <v>0.021825033206699745</v>
      </c>
      <c r="E125">
        <f>E85*10000/E62</f>
        <v>-1.5497451662809738</v>
      </c>
      <c r="F125">
        <f>F85*10000/F62</f>
        <v>-2.3841963532940698</v>
      </c>
      <c r="G125">
        <f>AVERAGE(C125:E125)</f>
        <v>-0.7044440862958895</v>
      </c>
      <c r="H125">
        <f>STDEV(C125:E125)</f>
        <v>0.7925179358801044</v>
      </c>
      <c r="I125">
        <f>(B125*B4+C125*C4+D125*D4+E125*E4+F125*F4)/SUM(B4:F4)</f>
        <v>-0.8265895984430758</v>
      </c>
    </row>
    <row r="126" spans="1:9" ht="12.75">
      <c r="A126" t="s">
        <v>85</v>
      </c>
      <c r="B126">
        <f>B86*10000/B62</f>
        <v>1.2853198545975317</v>
      </c>
      <c r="C126">
        <f>C86*10000/C62</f>
        <v>-0.13744049431914518</v>
      </c>
      <c r="D126">
        <f>D86*10000/D62</f>
        <v>0.21121922623605832</v>
      </c>
      <c r="E126">
        <f>E86*10000/E62</f>
        <v>0.49302803677018237</v>
      </c>
      <c r="F126">
        <f>F86*10000/F62</f>
        <v>1.2508584004738843</v>
      </c>
      <c r="G126">
        <f>AVERAGE(C126:E126)</f>
        <v>0.18893558956236514</v>
      </c>
      <c r="H126">
        <f>STDEV(C126:E126)</f>
        <v>0.31582441723374943</v>
      </c>
      <c r="I126">
        <f>(B126*B4+C126*C4+D126*D4+E126*E4+F126*F4)/SUM(B4:F4)</f>
        <v>0.48940684807195967</v>
      </c>
    </row>
    <row r="127" spans="1:9" ht="12.75">
      <c r="A127" t="s">
        <v>86</v>
      </c>
      <c r="B127">
        <f>B87*10000/B62</f>
        <v>0.29221144882259514</v>
      </c>
      <c r="C127">
        <f>C87*10000/C62</f>
        <v>-0.04040381655392078</v>
      </c>
      <c r="D127">
        <f>D87*10000/D62</f>
        <v>-0.22538944978552128</v>
      </c>
      <c r="E127">
        <f>E87*10000/E62</f>
        <v>0.5754333772590061</v>
      </c>
      <c r="F127">
        <f>F87*10000/F62</f>
        <v>0.6163649153769908</v>
      </c>
      <c r="G127">
        <f>AVERAGE(C127:E127)</f>
        <v>0.10321337030652135</v>
      </c>
      <c r="H127">
        <f>STDEV(C127:E127)</f>
        <v>0.4192835822568988</v>
      </c>
      <c r="I127">
        <f>(B127*B4+C127*C4+D127*D4+E127*E4+F127*F4)/SUM(B4:F4)</f>
        <v>0.19901255621425742</v>
      </c>
    </row>
    <row r="128" spans="1:9" ht="12.75">
      <c r="A128" t="s">
        <v>87</v>
      </c>
      <c r="B128">
        <f>B88*10000/B62</f>
        <v>0.1419169787638706</v>
      </c>
      <c r="C128">
        <f>C88*10000/C62</f>
        <v>0.7221646543275551</v>
      </c>
      <c r="D128">
        <f>D88*10000/D62</f>
        <v>0.03341148577301945</v>
      </c>
      <c r="E128">
        <f>E88*10000/E62</f>
        <v>0.7041074808461726</v>
      </c>
      <c r="F128">
        <f>F88*10000/F62</f>
        <v>-0.16561169066709083</v>
      </c>
      <c r="G128">
        <f>AVERAGE(C128:E128)</f>
        <v>0.486561206982249</v>
      </c>
      <c r="H128">
        <f>STDEV(C128:E128)</f>
        <v>0.3925430138883331</v>
      </c>
      <c r="I128">
        <f>(B128*B4+C128*C4+D128*D4+E128*E4+F128*F4)/SUM(B4:F4)</f>
        <v>0.34981138480676816</v>
      </c>
    </row>
    <row r="129" spans="1:9" ht="12.75">
      <c r="A129" t="s">
        <v>88</v>
      </c>
      <c r="B129">
        <f>B89*10000/B62</f>
        <v>0.11437699942220306</v>
      </c>
      <c r="C129">
        <f>C89*10000/C62</f>
        <v>0.08717090405855261</v>
      </c>
      <c r="D129">
        <f>D89*10000/D62</f>
        <v>-0.027679307648277706</v>
      </c>
      <c r="E129">
        <f>E89*10000/E62</f>
        <v>0.009919224054466809</v>
      </c>
      <c r="F129">
        <f>F89*10000/F62</f>
        <v>-0.04917205982946208</v>
      </c>
      <c r="G129">
        <f>AVERAGE(C129:E129)</f>
        <v>0.023136940154913906</v>
      </c>
      <c r="H129">
        <f>STDEV(C129:E129)</f>
        <v>0.05855487850264869</v>
      </c>
      <c r="I129">
        <f>(B129*B4+C129*C4+D129*D4+E129*E4+F129*F4)/SUM(B4:F4)</f>
        <v>0.02675734983627162</v>
      </c>
    </row>
    <row r="130" spans="1:9" ht="12.75">
      <c r="A130" t="s">
        <v>89</v>
      </c>
      <c r="B130">
        <f>B90*10000/B62</f>
        <v>0.1631384878205826</v>
      </c>
      <c r="C130">
        <f>C90*10000/C62</f>
        <v>0.11754147727751421</v>
      </c>
      <c r="D130">
        <f>D90*10000/D62</f>
        <v>0.056868365562963485</v>
      </c>
      <c r="E130">
        <f>E90*10000/E62</f>
        <v>0.07219810423210218</v>
      </c>
      <c r="F130">
        <f>F90*10000/F62</f>
        <v>0.2064222731112944</v>
      </c>
      <c r="G130">
        <f>AVERAGE(C130:E130)</f>
        <v>0.08220264902419329</v>
      </c>
      <c r="H130">
        <f>STDEV(C130:E130)</f>
        <v>0.031549561148363145</v>
      </c>
      <c r="I130">
        <f>(B130*B4+C130*C4+D130*D4+E130*E4+F130*F4)/SUM(B4:F4)</f>
        <v>0.11047982875712435</v>
      </c>
    </row>
    <row r="131" spans="1:9" ht="12.75">
      <c r="A131" t="s">
        <v>90</v>
      </c>
      <c r="B131">
        <f>B91*10000/B62</f>
        <v>0.050901897790997394</v>
      </c>
      <c r="C131">
        <f>C91*10000/C62</f>
        <v>0.018611902353910477</v>
      </c>
      <c r="D131">
        <f>D91*10000/D62</f>
        <v>-0.036257169376828075</v>
      </c>
      <c r="E131">
        <f>E91*10000/E62</f>
        <v>0.03242990204175393</v>
      </c>
      <c r="F131">
        <f>F91*10000/F62</f>
        <v>0.08217023480573275</v>
      </c>
      <c r="G131">
        <f>AVERAGE(C131:E131)</f>
        <v>0.004928211672945444</v>
      </c>
      <c r="H131">
        <f>STDEV(C131:E131)</f>
        <v>0.036330579241247905</v>
      </c>
      <c r="I131">
        <f>(B131*B4+C131*C4+D131*D4+E131*E4+F131*F4)/SUM(B4:F4)</f>
        <v>0.021885586939402076</v>
      </c>
    </row>
    <row r="132" spans="1:9" ht="12.75">
      <c r="A132" t="s">
        <v>91</v>
      </c>
      <c r="B132">
        <f>B92*10000/B62</f>
        <v>0.038127810808098864</v>
      </c>
      <c r="C132">
        <f>C92*10000/C62</f>
        <v>0.036918356956990396</v>
      </c>
      <c r="D132">
        <f>D92*10000/D62</f>
        <v>-0.01586878947715804</v>
      </c>
      <c r="E132">
        <f>E92*10000/E62</f>
        <v>0.020806070479956886</v>
      </c>
      <c r="F132">
        <f>F92*10000/F62</f>
        <v>0.009015015065535195</v>
      </c>
      <c r="G132">
        <f>AVERAGE(C132:E132)</f>
        <v>0.013951879319929748</v>
      </c>
      <c r="H132">
        <f>STDEV(C132:E132)</f>
        <v>0.027052830896390552</v>
      </c>
      <c r="I132">
        <f>(B132*B4+C132*C4+D132*D4+E132*E4+F132*F4)/SUM(B4:F4)</f>
        <v>0.016806296483276473</v>
      </c>
    </row>
    <row r="133" spans="1:9" ht="12.75">
      <c r="A133" t="s">
        <v>92</v>
      </c>
      <c r="B133">
        <f>B93*10000/B62</f>
        <v>0.09904214252246799</v>
      </c>
      <c r="C133">
        <f>C93*10000/C62</f>
        <v>0.08225461506424352</v>
      </c>
      <c r="D133">
        <f>D93*10000/D62</f>
        <v>0.06742386153701238</v>
      </c>
      <c r="E133">
        <f>E93*10000/E62</f>
        <v>0.09262293687003562</v>
      </c>
      <c r="F133">
        <f>F93*10000/F62</f>
        <v>0.0854336032214614</v>
      </c>
      <c r="G133">
        <f>AVERAGE(C133:E133)</f>
        <v>0.08076713782376384</v>
      </c>
      <c r="H133">
        <f>STDEV(C133:E133)</f>
        <v>0.012665219730251621</v>
      </c>
      <c r="I133">
        <f>(B133*B4+C133*C4+D133*D4+E133*E4+F133*F4)/SUM(B4:F4)</f>
        <v>0.08404273062362702</v>
      </c>
    </row>
    <row r="134" spans="1:9" ht="12.75">
      <c r="A134" t="s">
        <v>93</v>
      </c>
      <c r="B134">
        <f>B94*10000/B62</f>
        <v>0.0099903841214912</v>
      </c>
      <c r="C134">
        <f>C94*10000/C62</f>
        <v>-0.0009472079240624334</v>
      </c>
      <c r="D134">
        <f>D94*10000/D62</f>
        <v>0.0032786497215618743</v>
      </c>
      <c r="E134">
        <f>E94*10000/E62</f>
        <v>0.006437244143567313</v>
      </c>
      <c r="F134">
        <f>F94*10000/F62</f>
        <v>-0.02214186343620003</v>
      </c>
      <c r="G134">
        <f>AVERAGE(C134:E134)</f>
        <v>0.002922895313688918</v>
      </c>
      <c r="H134">
        <f>STDEV(C134:E134)</f>
        <v>0.0037050578921011598</v>
      </c>
      <c r="I134">
        <f>(B134*B4+C134*C4+D134*D4+E134*E4+F134*F4)/SUM(B4:F4)</f>
        <v>0.0006134740598008925</v>
      </c>
    </row>
    <row r="135" spans="1:9" ht="12.75">
      <c r="A135" t="s">
        <v>94</v>
      </c>
      <c r="B135">
        <f>B95*10000/B62</f>
        <v>0.004123334944310261</v>
      </c>
      <c r="C135">
        <f>C95*10000/C62</f>
        <v>0.0009077671388914789</v>
      </c>
      <c r="D135">
        <f>D95*10000/D62</f>
        <v>0.0017782815388182492</v>
      </c>
      <c r="E135">
        <f>E95*10000/E62</f>
        <v>-0.010605180050475862</v>
      </c>
      <c r="F135">
        <f>F95*10000/F62</f>
        <v>0.0064488385902177715</v>
      </c>
      <c r="G135">
        <f>AVERAGE(C135:E135)</f>
        <v>-0.0026397104575887113</v>
      </c>
      <c r="H135">
        <f>STDEV(C135:E135)</f>
        <v>0.0069120169420023355</v>
      </c>
      <c r="I135">
        <f>(B135*B4+C135*C4+D135*D4+E135*E4+F135*F4)/SUM(B4:F4)</f>
        <v>-0.0004500300933602914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2005-11-17T13:05:01Z</cp:lastPrinted>
  <dcterms:created xsi:type="dcterms:W3CDTF">2005-11-17T13:05:01Z</dcterms:created>
  <dcterms:modified xsi:type="dcterms:W3CDTF">2005-11-17T17:54:47Z</dcterms:modified>
  <cp:category/>
  <cp:version/>
  <cp:contentType/>
  <cp:contentStatus/>
</cp:coreProperties>
</file>