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<sst xmlns="http://schemas.openxmlformats.org/spreadsheetml/2006/main" count="204" uniqueCount="98">
  <si>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21/11/2005       15:26:02</t>
  </si>
  <si>
    <t>LISSNER</t>
  </si>
  <si>
    <t>HCMQAP738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</si>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</sst>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6034760"/>
        <c:axId val="61580969"/>
      </c:lineChart>
      <c:catAx>
        <c:axId val="46034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80969"/>
        <c:crosses val="autoZero"/>
        <c:auto val="1"/>
        <c:lblOffset val="100"/>
        <c:noMultiLvlLbl val="0"/>
      </c:catAx>
      <c:valAx>
        <c:axId val="61580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347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-0.003762</v>
      </c>
      <c r="D4" s="12">
        <v>-0.003761</v>
      </c>
      <c r="E4" s="12">
        <v>-0.003763</v>
      </c>
      <c r="F4" s="24">
        <v>-0.002079</v>
      </c>
      <c r="G4" s="34">
        <v>-0.011723</v>
      </c>
    </row>
    <row r="5" spans="1:7" ht="12.75" thickBot="1">
      <c r="A5" s="44" t="s">
        <v>13</v>
      </c>
      <c r="B5" s="45">
        <v>7.020697</v>
      </c>
      <c r="C5" s="46">
        <v>5.55939</v>
      </c>
      <c r="D5" s="46">
        <v>0.070808</v>
      </c>
      <c r="E5" s="46">
        <v>-4.304697</v>
      </c>
      <c r="F5" s="47">
        <v>-10.018157</v>
      </c>
      <c r="G5" s="48">
        <v>4.877192</v>
      </c>
    </row>
    <row r="6" spans="1:7" ht="12.75" thickTop="1">
      <c r="A6" s="6" t="s">
        <v>14</v>
      </c>
      <c r="B6" s="39">
        <v>-121.0446</v>
      </c>
      <c r="C6" s="40">
        <v>150.8966</v>
      </c>
      <c r="D6" s="40">
        <v>13.50605</v>
      </c>
      <c r="E6" s="40">
        <v>75.65256</v>
      </c>
      <c r="F6" s="41">
        <v>-302.4772</v>
      </c>
      <c r="G6" s="42">
        <v>0.0001020739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1.664733</v>
      </c>
      <c r="C8" s="13">
        <v>-0.2493261</v>
      </c>
      <c r="D8" s="13">
        <v>1.321056</v>
      </c>
      <c r="E8" s="13">
        <v>4.134831</v>
      </c>
      <c r="F8" s="25">
        <v>-1.682945</v>
      </c>
      <c r="G8" s="35">
        <v>1.270998</v>
      </c>
    </row>
    <row r="9" spans="1:7" ht="12">
      <c r="A9" s="20" t="s">
        <v>17</v>
      </c>
      <c r="B9" s="29">
        <v>0.3051026</v>
      </c>
      <c r="C9" s="13">
        <v>0.8283183</v>
      </c>
      <c r="D9" s="13">
        <v>0.838407</v>
      </c>
      <c r="E9" s="13">
        <v>0.1315448</v>
      </c>
      <c r="F9" s="25">
        <v>-0.0004825593</v>
      </c>
      <c r="G9" s="35">
        <v>0.4769328</v>
      </c>
    </row>
    <row r="10" spans="1:7" ht="12">
      <c r="A10" s="20" t="s">
        <v>18</v>
      </c>
      <c r="B10" s="29">
        <v>-0.07929077</v>
      </c>
      <c r="C10" s="13">
        <v>0.3280687</v>
      </c>
      <c r="D10" s="13">
        <v>0.02917455</v>
      </c>
      <c r="E10" s="13">
        <v>-1.604675</v>
      </c>
      <c r="F10" s="25">
        <v>-1.87768</v>
      </c>
      <c r="G10" s="35">
        <v>-0.5614649</v>
      </c>
    </row>
    <row r="11" spans="1:7" ht="12">
      <c r="A11" s="21" t="s">
        <v>19</v>
      </c>
      <c r="B11" s="31">
        <v>2.45641</v>
      </c>
      <c r="C11" s="15">
        <v>1.823044</v>
      </c>
      <c r="D11" s="15">
        <v>2.174054</v>
      </c>
      <c r="E11" s="15">
        <v>1.233164</v>
      </c>
      <c r="F11" s="27">
        <v>13.11896</v>
      </c>
      <c r="G11" s="37">
        <v>3.359092</v>
      </c>
    </row>
    <row r="12" spans="1:7" ht="12">
      <c r="A12" s="20" t="s">
        <v>20</v>
      </c>
      <c r="B12" s="29">
        <v>0.04603312</v>
      </c>
      <c r="C12" s="13">
        <v>-0.440843</v>
      </c>
      <c r="D12" s="13">
        <v>-0.1375503</v>
      </c>
      <c r="E12" s="13">
        <v>-0.01136367</v>
      </c>
      <c r="F12" s="25">
        <v>0.006759994</v>
      </c>
      <c r="G12" s="35">
        <v>-0.1343298</v>
      </c>
    </row>
    <row r="13" spans="1:7" ht="12">
      <c r="A13" s="20" t="s">
        <v>21</v>
      </c>
      <c r="B13" s="29">
        <v>0.02507389</v>
      </c>
      <c r="C13" s="13">
        <v>-0.01284159</v>
      </c>
      <c r="D13" s="13">
        <v>-0.01835501</v>
      </c>
      <c r="E13" s="13">
        <v>-0.1247791</v>
      </c>
      <c r="F13" s="25">
        <v>-0.1349974</v>
      </c>
      <c r="G13" s="35">
        <v>-0.05184005</v>
      </c>
    </row>
    <row r="14" spans="1:7" ht="12">
      <c r="A14" s="20" t="s">
        <v>22</v>
      </c>
      <c r="B14" s="29">
        <v>-0.05267953</v>
      </c>
      <c r="C14" s="13">
        <v>-0.1674161</v>
      </c>
      <c r="D14" s="13">
        <v>-0.02391033</v>
      </c>
      <c r="E14" s="13">
        <v>-0.1769768</v>
      </c>
      <c r="F14" s="25">
        <v>0.06790104</v>
      </c>
      <c r="G14" s="35">
        <v>-0.0872599</v>
      </c>
    </row>
    <row r="15" spans="1:7" ht="12">
      <c r="A15" s="21" t="s">
        <v>23</v>
      </c>
      <c r="B15" s="31">
        <v>-0.4010265</v>
      </c>
      <c r="C15" s="15">
        <v>-0.1549436</v>
      </c>
      <c r="D15" s="15">
        <v>-0.1231224</v>
      </c>
      <c r="E15" s="15">
        <v>-0.2121458</v>
      </c>
      <c r="F15" s="27">
        <v>-0.3932698</v>
      </c>
      <c r="G15" s="37">
        <v>-0.2284386</v>
      </c>
    </row>
    <row r="16" spans="1:7" ht="12">
      <c r="A16" s="20" t="s">
        <v>24</v>
      </c>
      <c r="B16" s="29">
        <v>0.06021666</v>
      </c>
      <c r="C16" s="13">
        <v>-0.007063866</v>
      </c>
      <c r="D16" s="13">
        <v>-0.01519173</v>
      </c>
      <c r="E16" s="13">
        <v>0.009023122</v>
      </c>
      <c r="F16" s="25">
        <v>0.01954934</v>
      </c>
      <c r="G16" s="35">
        <v>0.00815779</v>
      </c>
    </row>
    <row r="17" spans="1:7" ht="12">
      <c r="A17" s="20" t="s">
        <v>25</v>
      </c>
      <c r="B17" s="29">
        <v>-0.003320975</v>
      </c>
      <c r="C17" s="13">
        <v>-0.005356399</v>
      </c>
      <c r="D17" s="13">
        <v>-0.02032999</v>
      </c>
      <c r="E17" s="13">
        <v>0.0004976256</v>
      </c>
      <c r="F17" s="25">
        <v>-0.0139164</v>
      </c>
      <c r="G17" s="35">
        <v>-0.008388776</v>
      </c>
    </row>
    <row r="18" spans="1:7" ht="12">
      <c r="A18" s="20" t="s">
        <v>26</v>
      </c>
      <c r="B18" s="29">
        <v>0.03685621</v>
      </c>
      <c r="C18" s="13">
        <v>-0.02497157</v>
      </c>
      <c r="D18" s="13">
        <v>0.02929407</v>
      </c>
      <c r="E18" s="13">
        <v>0.008711756</v>
      </c>
      <c r="F18" s="25">
        <v>0.04549287</v>
      </c>
      <c r="G18" s="35">
        <v>0.01453698</v>
      </c>
    </row>
    <row r="19" spans="1:7" ht="12">
      <c r="A19" s="21" t="s">
        <v>27</v>
      </c>
      <c r="B19" s="31">
        <v>-0.2128007</v>
      </c>
      <c r="C19" s="15">
        <v>-0.2082725</v>
      </c>
      <c r="D19" s="15">
        <v>-0.2140471</v>
      </c>
      <c r="E19" s="15">
        <v>-0.2032498</v>
      </c>
      <c r="F19" s="27">
        <v>-0.1474178</v>
      </c>
      <c r="G19" s="37">
        <v>-0.2010193</v>
      </c>
    </row>
    <row r="20" spans="1:7" ht="12.75" thickBot="1">
      <c r="A20" s="44" t="s">
        <v>28</v>
      </c>
      <c r="B20" s="45">
        <v>0.007929127</v>
      </c>
      <c r="C20" s="46">
        <v>0.006688635</v>
      </c>
      <c r="D20" s="46">
        <v>0.001178328</v>
      </c>
      <c r="E20" s="46">
        <v>0.005447147</v>
      </c>
      <c r="F20" s="47">
        <v>0.001220044</v>
      </c>
      <c r="G20" s="48">
        <v>0.004517247</v>
      </c>
    </row>
    <row r="21" spans="1:7" ht="12.75" thickTop="1">
      <c r="A21" s="6" t="s">
        <v>29</v>
      </c>
      <c r="B21" s="39">
        <v>-109.3605</v>
      </c>
      <c r="C21" s="40">
        <v>114.4202</v>
      </c>
      <c r="D21" s="40">
        <v>-6.808799</v>
      </c>
      <c r="E21" s="40">
        <v>-4.700165</v>
      </c>
      <c r="F21" s="41">
        <v>-66.8576</v>
      </c>
      <c r="G21" s="43">
        <v>0.00993012</v>
      </c>
    </row>
    <row r="22" spans="1:7" ht="12">
      <c r="A22" s="20" t="s">
        <v>30</v>
      </c>
      <c r="B22" s="29">
        <v>140.4232</v>
      </c>
      <c r="C22" s="13">
        <v>111.1924</v>
      </c>
      <c r="D22" s="13">
        <v>1.416159</v>
      </c>
      <c r="E22" s="13">
        <v>-86.09607</v>
      </c>
      <c r="F22" s="25">
        <v>-200.39</v>
      </c>
      <c r="G22" s="36">
        <v>0</v>
      </c>
    </row>
    <row r="23" spans="1:7" ht="12">
      <c r="A23" s="20" t="s">
        <v>31</v>
      </c>
      <c r="B23" s="29">
        <v>-2.554404</v>
      </c>
      <c r="C23" s="13">
        <v>-2.562133</v>
      </c>
      <c r="D23" s="13">
        <v>-0.02478262</v>
      </c>
      <c r="E23" s="13">
        <v>-5.415808</v>
      </c>
      <c r="F23" s="25">
        <v>8.453289</v>
      </c>
      <c r="G23" s="35">
        <v>-1.173181</v>
      </c>
    </row>
    <row r="24" spans="1:7" ht="12">
      <c r="A24" s="20" t="s">
        <v>32</v>
      </c>
      <c r="B24" s="29">
        <v>0.8070629</v>
      </c>
      <c r="C24" s="13">
        <v>1.171999</v>
      </c>
      <c r="D24" s="13">
        <v>0.7115577</v>
      </c>
      <c r="E24" s="13">
        <v>-0.2362525</v>
      </c>
      <c r="F24" s="25">
        <v>3.677942</v>
      </c>
      <c r="G24" s="35">
        <v>1.002396</v>
      </c>
    </row>
    <row r="25" spans="1:7" ht="12">
      <c r="A25" s="20" t="s">
        <v>33</v>
      </c>
      <c r="B25" s="29">
        <v>-0.2020493</v>
      </c>
      <c r="C25" s="13">
        <v>-0.7183429</v>
      </c>
      <c r="D25" s="13">
        <v>0.2881564</v>
      </c>
      <c r="E25" s="13">
        <v>-1.181143</v>
      </c>
      <c r="F25" s="25">
        <v>-0.6489696</v>
      </c>
      <c r="G25" s="35">
        <v>-0.5034623</v>
      </c>
    </row>
    <row r="26" spans="1:7" ht="12">
      <c r="A26" s="21" t="s">
        <v>34</v>
      </c>
      <c r="B26" s="31">
        <v>0.5576083</v>
      </c>
      <c r="C26" s="15">
        <v>0.9693713</v>
      </c>
      <c r="D26" s="15">
        <v>1.080947</v>
      </c>
      <c r="E26" s="15">
        <v>0.3010837</v>
      </c>
      <c r="F26" s="27">
        <v>0.2609875</v>
      </c>
      <c r="G26" s="37">
        <v>0.6813072</v>
      </c>
    </row>
    <row r="27" spans="1:7" ht="12">
      <c r="A27" s="20" t="s">
        <v>35</v>
      </c>
      <c r="B27" s="29">
        <v>0.3298637</v>
      </c>
      <c r="C27" s="13">
        <v>0.207719</v>
      </c>
      <c r="D27" s="13">
        <v>0.09201763</v>
      </c>
      <c r="E27" s="13">
        <v>0.2024286</v>
      </c>
      <c r="F27" s="25">
        <v>0.5791334</v>
      </c>
      <c r="G27" s="35">
        <v>0.2457145</v>
      </c>
    </row>
    <row r="28" spans="1:7" ht="12">
      <c r="A28" s="20" t="s">
        <v>36</v>
      </c>
      <c r="B28" s="29">
        <v>0.3667789</v>
      </c>
      <c r="C28" s="13">
        <v>0.3866218</v>
      </c>
      <c r="D28" s="13">
        <v>0.2585977</v>
      </c>
      <c r="E28" s="13">
        <v>0.2542234</v>
      </c>
      <c r="F28" s="25">
        <v>0.1898613</v>
      </c>
      <c r="G28" s="35">
        <v>0.2949154</v>
      </c>
    </row>
    <row r="29" spans="1:7" ht="12">
      <c r="A29" s="20" t="s">
        <v>37</v>
      </c>
      <c r="B29" s="29">
        <v>0.07446629</v>
      </c>
      <c r="C29" s="13">
        <v>0.1103749</v>
      </c>
      <c r="D29" s="13">
        <v>0.0143534</v>
      </c>
      <c r="E29" s="13">
        <v>0.06778105</v>
      </c>
      <c r="F29" s="25">
        <v>-0.05832464</v>
      </c>
      <c r="G29" s="35">
        <v>0.04938771</v>
      </c>
    </row>
    <row r="30" spans="1:7" ht="12">
      <c r="A30" s="21" t="s">
        <v>38</v>
      </c>
      <c r="B30" s="31">
        <v>0.07646784</v>
      </c>
      <c r="C30" s="15">
        <v>0.1873218</v>
      </c>
      <c r="D30" s="15">
        <v>0.2336211</v>
      </c>
      <c r="E30" s="15">
        <v>0.1486048</v>
      </c>
      <c r="F30" s="27">
        <v>0.1796393</v>
      </c>
      <c r="G30" s="37">
        <v>0.1720463</v>
      </c>
    </row>
    <row r="31" spans="1:7" ht="12">
      <c r="A31" s="20" t="s">
        <v>39</v>
      </c>
      <c r="B31" s="29">
        <v>0.05746961</v>
      </c>
      <c r="C31" s="13">
        <v>0.1041941</v>
      </c>
      <c r="D31" s="13">
        <v>0.02439826</v>
      </c>
      <c r="E31" s="13">
        <v>0.09700592</v>
      </c>
      <c r="F31" s="25">
        <v>0.0463884</v>
      </c>
      <c r="G31" s="35">
        <v>0.06880183</v>
      </c>
    </row>
    <row r="32" spans="1:7" ht="12">
      <c r="A32" s="20" t="s">
        <v>40</v>
      </c>
      <c r="B32" s="29">
        <v>0.04877608</v>
      </c>
      <c r="C32" s="13">
        <v>0.06281292</v>
      </c>
      <c r="D32" s="13">
        <v>0.04638684</v>
      </c>
      <c r="E32" s="13">
        <v>0.06106622</v>
      </c>
      <c r="F32" s="25">
        <v>0.01931844</v>
      </c>
      <c r="G32" s="35">
        <v>0.05062235</v>
      </c>
    </row>
    <row r="33" spans="1:7" ht="12">
      <c r="A33" s="20" t="s">
        <v>41</v>
      </c>
      <c r="B33" s="29">
        <v>0.1224556</v>
      </c>
      <c r="C33" s="13">
        <v>0.07235179</v>
      </c>
      <c r="D33" s="13">
        <v>0.08019474</v>
      </c>
      <c r="E33" s="13">
        <v>0.09596577</v>
      </c>
      <c r="F33" s="25">
        <v>0.07573219</v>
      </c>
      <c r="G33" s="35">
        <v>0.08764161</v>
      </c>
    </row>
    <row r="34" spans="1:7" ht="12">
      <c r="A34" s="21" t="s">
        <v>42</v>
      </c>
      <c r="B34" s="31">
        <v>-0.02086214</v>
      </c>
      <c r="C34" s="15">
        <v>-0.005663873</v>
      </c>
      <c r="D34" s="15">
        <v>0.01811254</v>
      </c>
      <c r="E34" s="15">
        <v>0.02339588</v>
      </c>
      <c r="F34" s="27">
        <v>-0.01688798</v>
      </c>
      <c r="G34" s="37">
        <v>0.003369684</v>
      </c>
    </row>
    <row r="35" spans="1:7" ht="12.75" thickBot="1">
      <c r="A35" s="22" t="s">
        <v>43</v>
      </c>
      <c r="B35" s="32">
        <v>-0.003006086</v>
      </c>
      <c r="C35" s="16">
        <v>0.002393833</v>
      </c>
      <c r="D35" s="16">
        <v>0.003058549</v>
      </c>
      <c r="E35" s="16">
        <v>0.0006706677</v>
      </c>
      <c r="F35" s="28">
        <v>0.004223968</v>
      </c>
      <c r="G35" s="38">
        <v>0.001598338</v>
      </c>
    </row>
    <row r="36" spans="1:7" ht="12">
      <c r="A36" s="4" t="s">
        <v>44</v>
      </c>
      <c r="B36" s="3">
        <v>20.8313</v>
      </c>
      <c r="C36" s="3">
        <v>20.83435</v>
      </c>
      <c r="D36" s="3">
        <v>20.84656</v>
      </c>
      <c r="E36" s="3">
        <v>20.84961</v>
      </c>
      <c r="F36" s="3">
        <v>20.86792</v>
      </c>
      <c r="G36" s="3"/>
    </row>
    <row r="37" spans="1:6" ht="12">
      <c r="A37" s="4" t="s">
        <v>45</v>
      </c>
      <c r="B37" s="2">
        <v>0.2085368</v>
      </c>
      <c r="C37" s="2">
        <v>0.1393636</v>
      </c>
      <c r="D37" s="2">
        <v>0.096639</v>
      </c>
      <c r="E37" s="2">
        <v>0.03916423</v>
      </c>
      <c r="F37" s="2">
        <v>0.02034505</v>
      </c>
    </row>
    <row r="38" spans="1:7" ht="12">
      <c r="A38" s="4" t="s">
        <v>53</v>
      </c>
      <c r="B38" s="2">
        <v>0.0002083455</v>
      </c>
      <c r="C38" s="2">
        <v>-0.0002586551</v>
      </c>
      <c r="D38" s="2">
        <v>-2.295864E-05</v>
      </c>
      <c r="E38" s="2">
        <v>-0.0001286686</v>
      </c>
      <c r="F38" s="2">
        <v>0.0005117282</v>
      </c>
      <c r="G38" s="2">
        <v>0.0001927876</v>
      </c>
    </row>
    <row r="39" spans="1:7" ht="12.75" thickBot="1">
      <c r="A39" s="4" t="s">
        <v>54</v>
      </c>
      <c r="B39" s="2">
        <v>0.0001829872</v>
      </c>
      <c r="C39" s="2">
        <v>-0.0001916382</v>
      </c>
      <c r="D39" s="2">
        <v>1.157821E-05</v>
      </c>
      <c r="E39" s="2">
        <v>0</v>
      </c>
      <c r="F39" s="2">
        <v>0.0001239124</v>
      </c>
      <c r="G39" s="2">
        <v>0.0007350419</v>
      </c>
    </row>
    <row r="40" spans="2:7" ht="12.75" thickBot="1">
      <c r="B40" s="7" t="s">
        <v>46</v>
      </c>
      <c r="C40" s="18">
        <v>-0.003762</v>
      </c>
      <c r="D40" s="17" t="s">
        <v>47</v>
      </c>
      <c r="E40" s="18">
        <v>3.116236</v>
      </c>
      <c r="F40" s="17" t="s">
        <v>48</v>
      </c>
      <c r="G40" s="8">
        <v>55.137499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0.003762</v>
      </c>
      <c r="D4">
        <v>0.003761</v>
      </c>
      <c r="E4">
        <v>0.003763</v>
      </c>
      <c r="F4">
        <v>0.002079</v>
      </c>
      <c r="G4">
        <v>0.011723</v>
      </c>
    </row>
    <row r="5" spans="1:7" ht="12.75">
      <c r="A5" t="s">
        <v>13</v>
      </c>
      <c r="B5">
        <v>7.020697</v>
      </c>
      <c r="C5">
        <v>5.55939</v>
      </c>
      <c r="D5">
        <v>0.070808</v>
      </c>
      <c r="E5">
        <v>-4.304697</v>
      </c>
      <c r="F5">
        <v>-10.018157</v>
      </c>
      <c r="G5">
        <v>4.877192</v>
      </c>
    </row>
    <row r="6" spans="1:7" ht="12.75">
      <c r="A6" t="s">
        <v>14</v>
      </c>
      <c r="B6" s="49">
        <v>-121.0446</v>
      </c>
      <c r="C6" s="49">
        <v>150.8966</v>
      </c>
      <c r="D6" s="49">
        <v>13.50605</v>
      </c>
      <c r="E6" s="49">
        <v>75.65256</v>
      </c>
      <c r="F6" s="49">
        <v>-302.4772</v>
      </c>
      <c r="G6" s="49">
        <v>0.0001020739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1.664733</v>
      </c>
      <c r="C8" s="49">
        <v>-0.2493261</v>
      </c>
      <c r="D8" s="49">
        <v>1.321056</v>
      </c>
      <c r="E8" s="49">
        <v>4.134831</v>
      </c>
      <c r="F8" s="49">
        <v>-1.682945</v>
      </c>
      <c r="G8" s="49">
        <v>1.270998</v>
      </c>
    </row>
    <row r="9" spans="1:7" ht="12.75">
      <c r="A9" t="s">
        <v>17</v>
      </c>
      <c r="B9" s="49">
        <v>0.3051026</v>
      </c>
      <c r="C9" s="49">
        <v>0.8283183</v>
      </c>
      <c r="D9" s="49">
        <v>0.838407</v>
      </c>
      <c r="E9" s="49">
        <v>0.1315448</v>
      </c>
      <c r="F9" s="49">
        <v>-0.0004825593</v>
      </c>
      <c r="G9" s="49">
        <v>0.4769328</v>
      </c>
    </row>
    <row r="10" spans="1:7" ht="12.75">
      <c r="A10" t="s">
        <v>18</v>
      </c>
      <c r="B10" s="49">
        <v>-0.07929077</v>
      </c>
      <c r="C10" s="49">
        <v>0.3280687</v>
      </c>
      <c r="D10" s="49">
        <v>0.02917455</v>
      </c>
      <c r="E10" s="49">
        <v>-1.604675</v>
      </c>
      <c r="F10" s="49">
        <v>-1.87768</v>
      </c>
      <c r="G10" s="49">
        <v>-0.5614649</v>
      </c>
    </row>
    <row r="11" spans="1:7" ht="12.75">
      <c r="A11" t="s">
        <v>19</v>
      </c>
      <c r="B11" s="49">
        <v>2.45641</v>
      </c>
      <c r="C11" s="49">
        <v>1.823044</v>
      </c>
      <c r="D11" s="49">
        <v>2.174054</v>
      </c>
      <c r="E11" s="49">
        <v>1.233164</v>
      </c>
      <c r="F11" s="49">
        <v>13.11896</v>
      </c>
      <c r="G11" s="49">
        <v>3.359092</v>
      </c>
    </row>
    <row r="12" spans="1:7" ht="12.75">
      <c r="A12" t="s">
        <v>20</v>
      </c>
      <c r="B12" s="49">
        <v>0.04603312</v>
      </c>
      <c r="C12" s="49">
        <v>-0.440843</v>
      </c>
      <c r="D12" s="49">
        <v>-0.1375503</v>
      </c>
      <c r="E12" s="49">
        <v>-0.01136367</v>
      </c>
      <c r="F12" s="49">
        <v>0.006759994</v>
      </c>
      <c r="G12" s="49">
        <v>-0.1343298</v>
      </c>
    </row>
    <row r="13" spans="1:7" ht="12.75">
      <c r="A13" t="s">
        <v>21</v>
      </c>
      <c r="B13" s="49">
        <v>0.02507389</v>
      </c>
      <c r="C13" s="49">
        <v>-0.01284159</v>
      </c>
      <c r="D13" s="49">
        <v>-0.01835501</v>
      </c>
      <c r="E13" s="49">
        <v>-0.1247791</v>
      </c>
      <c r="F13" s="49">
        <v>-0.1349974</v>
      </c>
      <c r="G13" s="49">
        <v>-0.05184005</v>
      </c>
    </row>
    <row r="14" spans="1:7" ht="12.75">
      <c r="A14" t="s">
        <v>22</v>
      </c>
      <c r="B14" s="49">
        <v>-0.05267953</v>
      </c>
      <c r="C14" s="49">
        <v>-0.1674161</v>
      </c>
      <c r="D14" s="49">
        <v>-0.02391033</v>
      </c>
      <c r="E14" s="49">
        <v>-0.1769768</v>
      </c>
      <c r="F14" s="49">
        <v>0.06790104</v>
      </c>
      <c r="G14" s="49">
        <v>-0.0872599</v>
      </c>
    </row>
    <row r="15" spans="1:7" ht="12.75">
      <c r="A15" t="s">
        <v>23</v>
      </c>
      <c r="B15" s="49">
        <v>-0.4010265</v>
      </c>
      <c r="C15" s="49">
        <v>-0.1549436</v>
      </c>
      <c r="D15" s="49">
        <v>-0.1231224</v>
      </c>
      <c r="E15" s="49">
        <v>-0.2121458</v>
      </c>
      <c r="F15" s="49">
        <v>-0.3932698</v>
      </c>
      <c r="G15" s="49">
        <v>-0.2284386</v>
      </c>
    </row>
    <row r="16" spans="1:7" ht="12.75">
      <c r="A16" t="s">
        <v>24</v>
      </c>
      <c r="B16" s="49">
        <v>0.06021666</v>
      </c>
      <c r="C16" s="49">
        <v>-0.007063866</v>
      </c>
      <c r="D16" s="49">
        <v>-0.01519173</v>
      </c>
      <c r="E16" s="49">
        <v>0.009023122</v>
      </c>
      <c r="F16" s="49">
        <v>0.01954934</v>
      </c>
      <c r="G16" s="49">
        <v>0.00815779</v>
      </c>
    </row>
    <row r="17" spans="1:7" ht="12.75">
      <c r="A17" t="s">
        <v>25</v>
      </c>
      <c r="B17" s="49">
        <v>-0.003320975</v>
      </c>
      <c r="C17" s="49">
        <v>-0.005356399</v>
      </c>
      <c r="D17" s="49">
        <v>-0.02032999</v>
      </c>
      <c r="E17" s="49">
        <v>0.0004976256</v>
      </c>
      <c r="F17" s="49">
        <v>-0.0139164</v>
      </c>
      <c r="G17" s="49">
        <v>-0.008388776</v>
      </c>
    </row>
    <row r="18" spans="1:7" ht="12.75">
      <c r="A18" t="s">
        <v>26</v>
      </c>
      <c r="B18" s="49">
        <v>0.03685621</v>
      </c>
      <c r="C18" s="49">
        <v>-0.02497157</v>
      </c>
      <c r="D18" s="49">
        <v>0.02929407</v>
      </c>
      <c r="E18" s="49">
        <v>0.008711756</v>
      </c>
      <c r="F18" s="49">
        <v>0.04549287</v>
      </c>
      <c r="G18" s="49">
        <v>0.01453698</v>
      </c>
    </row>
    <row r="19" spans="1:7" ht="12.75">
      <c r="A19" t="s">
        <v>27</v>
      </c>
      <c r="B19" s="49">
        <v>-0.2128007</v>
      </c>
      <c r="C19" s="49">
        <v>-0.2082725</v>
      </c>
      <c r="D19" s="49">
        <v>-0.2140471</v>
      </c>
      <c r="E19" s="49">
        <v>-0.2032498</v>
      </c>
      <c r="F19" s="49">
        <v>-0.1474178</v>
      </c>
      <c r="G19" s="49">
        <v>-0.2010193</v>
      </c>
    </row>
    <row r="20" spans="1:7" ht="12.75">
      <c r="A20" t="s">
        <v>28</v>
      </c>
      <c r="B20" s="49">
        <v>0.007929127</v>
      </c>
      <c r="C20" s="49">
        <v>0.006688635</v>
      </c>
      <c r="D20" s="49">
        <v>0.001178328</v>
      </c>
      <c r="E20" s="49">
        <v>0.005447147</v>
      </c>
      <c r="F20" s="49">
        <v>0.001220044</v>
      </c>
      <c r="G20" s="49">
        <v>0.004517247</v>
      </c>
    </row>
    <row r="21" spans="1:7" ht="12.75">
      <c r="A21" t="s">
        <v>29</v>
      </c>
      <c r="B21" s="49">
        <v>-109.3605</v>
      </c>
      <c r="C21" s="49">
        <v>114.4202</v>
      </c>
      <c r="D21" s="49">
        <v>-6.808799</v>
      </c>
      <c r="E21" s="49">
        <v>-4.700165</v>
      </c>
      <c r="F21" s="49">
        <v>-66.8576</v>
      </c>
      <c r="G21" s="49">
        <v>0.00993012</v>
      </c>
    </row>
    <row r="22" spans="1:7" ht="12.75">
      <c r="A22" t="s">
        <v>30</v>
      </c>
      <c r="B22" s="49">
        <v>140.4232</v>
      </c>
      <c r="C22" s="49">
        <v>111.1924</v>
      </c>
      <c r="D22" s="49">
        <v>1.416159</v>
      </c>
      <c r="E22" s="49">
        <v>-86.09607</v>
      </c>
      <c r="F22" s="49">
        <v>-200.39</v>
      </c>
      <c r="G22" s="49">
        <v>0</v>
      </c>
    </row>
    <row r="23" spans="1:7" ht="12.75">
      <c r="A23" t="s">
        <v>31</v>
      </c>
      <c r="B23" s="49">
        <v>-2.554404</v>
      </c>
      <c r="C23" s="49">
        <v>-2.562133</v>
      </c>
      <c r="D23" s="49">
        <v>-0.02478262</v>
      </c>
      <c r="E23" s="49">
        <v>-5.415808</v>
      </c>
      <c r="F23" s="49">
        <v>8.453289</v>
      </c>
      <c r="G23" s="49">
        <v>-1.173181</v>
      </c>
    </row>
    <row r="24" spans="1:7" ht="12.75">
      <c r="A24" t="s">
        <v>32</v>
      </c>
      <c r="B24" s="49">
        <v>0.8070629</v>
      </c>
      <c r="C24" s="49">
        <v>1.171999</v>
      </c>
      <c r="D24" s="49">
        <v>0.7115577</v>
      </c>
      <c r="E24" s="49">
        <v>-0.2362525</v>
      </c>
      <c r="F24" s="49">
        <v>3.677942</v>
      </c>
      <c r="G24" s="49">
        <v>1.002396</v>
      </c>
    </row>
    <row r="25" spans="1:7" ht="12.75">
      <c r="A25" t="s">
        <v>33</v>
      </c>
      <c r="B25" s="49">
        <v>-0.2020493</v>
      </c>
      <c r="C25" s="49">
        <v>-0.7183429</v>
      </c>
      <c r="D25" s="49">
        <v>0.2881564</v>
      </c>
      <c r="E25" s="49">
        <v>-1.181143</v>
      </c>
      <c r="F25" s="49">
        <v>-0.6489696</v>
      </c>
      <c r="G25" s="49">
        <v>-0.5034623</v>
      </c>
    </row>
    <row r="26" spans="1:7" ht="12.75">
      <c r="A26" t="s">
        <v>34</v>
      </c>
      <c r="B26" s="49">
        <v>0.5576083</v>
      </c>
      <c r="C26" s="49">
        <v>0.9693713</v>
      </c>
      <c r="D26" s="49">
        <v>1.080947</v>
      </c>
      <c r="E26" s="49">
        <v>0.3010837</v>
      </c>
      <c r="F26" s="49">
        <v>0.2609875</v>
      </c>
      <c r="G26" s="49">
        <v>0.6813072</v>
      </c>
    </row>
    <row r="27" spans="1:7" ht="12.75">
      <c r="A27" t="s">
        <v>35</v>
      </c>
      <c r="B27" s="49">
        <v>0.3298637</v>
      </c>
      <c r="C27" s="49">
        <v>0.207719</v>
      </c>
      <c r="D27" s="49">
        <v>0.09201763</v>
      </c>
      <c r="E27" s="49">
        <v>0.2024286</v>
      </c>
      <c r="F27" s="49">
        <v>0.5791334</v>
      </c>
      <c r="G27" s="49">
        <v>0.2457145</v>
      </c>
    </row>
    <row r="28" spans="1:7" ht="12.75">
      <c r="A28" t="s">
        <v>36</v>
      </c>
      <c r="B28" s="49">
        <v>0.3667789</v>
      </c>
      <c r="C28" s="49">
        <v>0.3866218</v>
      </c>
      <c r="D28" s="49">
        <v>0.2585977</v>
      </c>
      <c r="E28" s="49">
        <v>0.2542234</v>
      </c>
      <c r="F28" s="49">
        <v>0.1898613</v>
      </c>
      <c r="G28" s="49">
        <v>0.2949154</v>
      </c>
    </row>
    <row r="29" spans="1:7" ht="12.75">
      <c r="A29" t="s">
        <v>37</v>
      </c>
      <c r="B29" s="49">
        <v>0.07446629</v>
      </c>
      <c r="C29" s="49">
        <v>0.1103749</v>
      </c>
      <c r="D29" s="49">
        <v>0.0143534</v>
      </c>
      <c r="E29" s="49">
        <v>0.06778105</v>
      </c>
      <c r="F29" s="49">
        <v>-0.05832464</v>
      </c>
      <c r="G29" s="49">
        <v>0.04938771</v>
      </c>
    </row>
    <row r="30" spans="1:7" ht="12.75">
      <c r="A30" t="s">
        <v>38</v>
      </c>
      <c r="B30" s="49">
        <v>0.07646784</v>
      </c>
      <c r="C30" s="49">
        <v>0.1873218</v>
      </c>
      <c r="D30" s="49">
        <v>0.2336211</v>
      </c>
      <c r="E30" s="49">
        <v>0.1486048</v>
      </c>
      <c r="F30" s="49">
        <v>0.1796393</v>
      </c>
      <c r="G30" s="49">
        <v>0.1720463</v>
      </c>
    </row>
    <row r="31" spans="1:7" ht="12.75">
      <c r="A31" t="s">
        <v>39</v>
      </c>
      <c r="B31" s="49">
        <v>0.05746961</v>
      </c>
      <c r="C31" s="49">
        <v>0.1041941</v>
      </c>
      <c r="D31" s="49">
        <v>0.02439826</v>
      </c>
      <c r="E31" s="49">
        <v>0.09700592</v>
      </c>
      <c r="F31" s="49">
        <v>0.0463884</v>
      </c>
      <c r="G31" s="49">
        <v>0.06880183</v>
      </c>
    </row>
    <row r="32" spans="1:7" ht="12.75">
      <c r="A32" t="s">
        <v>40</v>
      </c>
      <c r="B32" s="49">
        <v>0.04877608</v>
      </c>
      <c r="C32" s="49">
        <v>0.06281292</v>
      </c>
      <c r="D32" s="49">
        <v>0.04638684</v>
      </c>
      <c r="E32" s="49">
        <v>0.06106622</v>
      </c>
      <c r="F32" s="49">
        <v>0.01931844</v>
      </c>
      <c r="G32" s="49">
        <v>0.05062235</v>
      </c>
    </row>
    <row r="33" spans="1:7" ht="12.75">
      <c r="A33" t="s">
        <v>41</v>
      </c>
      <c r="B33" s="49">
        <v>0.1224556</v>
      </c>
      <c r="C33" s="49">
        <v>0.07235179</v>
      </c>
      <c r="D33" s="49">
        <v>0.08019474</v>
      </c>
      <c r="E33" s="49">
        <v>0.09596577</v>
      </c>
      <c r="F33" s="49">
        <v>0.07573219</v>
      </c>
      <c r="G33" s="49">
        <v>0.08764161</v>
      </c>
    </row>
    <row r="34" spans="1:7" ht="12.75">
      <c r="A34" t="s">
        <v>42</v>
      </c>
      <c r="B34" s="49">
        <v>-0.02086214</v>
      </c>
      <c r="C34" s="49">
        <v>-0.005663873</v>
      </c>
      <c r="D34" s="49">
        <v>0.01811254</v>
      </c>
      <c r="E34" s="49">
        <v>0.02339588</v>
      </c>
      <c r="F34" s="49">
        <v>-0.01688798</v>
      </c>
      <c r="G34" s="49">
        <v>0.003369684</v>
      </c>
    </row>
    <row r="35" spans="1:7" ht="12.75">
      <c r="A35" t="s">
        <v>43</v>
      </c>
      <c r="B35" s="49">
        <v>-0.003006086</v>
      </c>
      <c r="C35" s="49">
        <v>0.002393833</v>
      </c>
      <c r="D35" s="49">
        <v>0.003058549</v>
      </c>
      <c r="E35" s="49">
        <v>0.0006706677</v>
      </c>
      <c r="F35" s="49">
        <v>0.004223968</v>
      </c>
      <c r="G35" s="49">
        <v>0.001598338</v>
      </c>
    </row>
    <row r="36" spans="1:6" ht="12.75">
      <c r="A36" t="s">
        <v>44</v>
      </c>
      <c r="B36" s="49">
        <v>20.8313</v>
      </c>
      <c r="C36" s="49">
        <v>20.83435</v>
      </c>
      <c r="D36" s="49">
        <v>20.84656</v>
      </c>
      <c r="E36" s="49">
        <v>20.84961</v>
      </c>
      <c r="F36" s="49">
        <v>20.86792</v>
      </c>
    </row>
    <row r="37" spans="1:6" ht="12.75">
      <c r="A37" t="s">
        <v>45</v>
      </c>
      <c r="B37" s="49">
        <v>0.2085368</v>
      </c>
      <c r="C37" s="49">
        <v>0.1393636</v>
      </c>
      <c r="D37" s="49">
        <v>0.096639</v>
      </c>
      <c r="E37" s="49">
        <v>0.03916423</v>
      </c>
      <c r="F37" s="49">
        <v>0.02034505</v>
      </c>
    </row>
    <row r="38" spans="1:7" ht="12.75">
      <c r="A38" t="s">
        <v>55</v>
      </c>
      <c r="B38" s="49">
        <v>0.0002083455</v>
      </c>
      <c r="C38" s="49">
        <v>-0.0002586551</v>
      </c>
      <c r="D38" s="49">
        <v>-2.295864E-05</v>
      </c>
      <c r="E38" s="49">
        <v>-0.0001286686</v>
      </c>
      <c r="F38" s="49">
        <v>0.0005117282</v>
      </c>
      <c r="G38" s="49">
        <v>0.0001927876</v>
      </c>
    </row>
    <row r="39" spans="1:7" ht="12.75">
      <c r="A39" t="s">
        <v>56</v>
      </c>
      <c r="B39" s="49">
        <v>0.0001829872</v>
      </c>
      <c r="C39" s="49">
        <v>-0.0001916382</v>
      </c>
      <c r="D39" s="49">
        <v>1.157821E-05</v>
      </c>
      <c r="E39" s="49">
        <v>0</v>
      </c>
      <c r="F39" s="49">
        <v>0.0001239124</v>
      </c>
      <c r="G39" s="49">
        <v>0.0007350419</v>
      </c>
    </row>
    <row r="40" spans="2:7" ht="12.75">
      <c r="B40" t="s">
        <v>46</v>
      </c>
      <c r="C40">
        <v>-0.003762</v>
      </c>
      <c r="D40" t="s">
        <v>47</v>
      </c>
      <c r="E40">
        <v>3.116236</v>
      </c>
      <c r="F40" t="s">
        <v>48</v>
      </c>
      <c r="G40">
        <v>55.137499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0.0002083453847823046</v>
      </c>
      <c r="C50">
        <f>-0.017/(C7*C7+C22*C22)*(C21*C22+C6*C7)</f>
        <v>-0.00025865509216141586</v>
      </c>
      <c r="D50">
        <f>-0.017/(D7*D7+D22*D22)*(D21*D22+D6*D7)</f>
        <v>-2.2958645341425805E-05</v>
      </c>
      <c r="E50">
        <f>-0.017/(E7*E7+E22*E22)*(E21*E22+E6*E7)</f>
        <v>-0.00012866860757158118</v>
      </c>
      <c r="F50">
        <f>-0.017/(F7*F7+F22*F22)*(F21*F22+F6*F7)</f>
        <v>0.0005117281586034128</v>
      </c>
      <c r="G50">
        <f>(B50*B$4+C50*C$4+D50*D$4+E50*E$4+F50*F$4)/SUM(B$4:F$4)</f>
        <v>-4.591388543111953E-07</v>
      </c>
    </row>
    <row r="51" spans="1:7" ht="12.75">
      <c r="A51" t="s">
        <v>59</v>
      </c>
      <c r="B51">
        <f>-0.017/(B7*B7+B22*B22)*(B21*B7-B6*B22)</f>
        <v>0.00018298719743636377</v>
      </c>
      <c r="C51">
        <f>-0.017/(C7*C7+C22*C22)*(C21*C7-C6*C22)</f>
        <v>-0.0001916382919530351</v>
      </c>
      <c r="D51">
        <f>-0.017/(D7*D7+D22*D22)*(D21*D7-D6*D22)</f>
        <v>1.1578209609222806E-05</v>
      </c>
      <c r="E51">
        <f>-0.017/(E7*E7+E22*E22)*(E21*E7-E6*E22)</f>
        <v>6.8824943555714615E-06</v>
      </c>
      <c r="F51">
        <f>-0.017/(F7*F7+F22*F22)*(F21*F7-F6*F22)</f>
        <v>0.00012391244057025378</v>
      </c>
      <c r="G51">
        <f>(B51*B$4+C51*C$4+D51*D$4+E51*E$4+F51*F$4)/SUM(B$4:F$4)</f>
        <v>1.3516373059691054E-06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10000.095795607827</v>
      </c>
      <c r="C62">
        <f>C7+(2/0.017)*(C8*C50-C23*C51)</f>
        <v>9999.949821961587</v>
      </c>
      <c r="D62">
        <f>D7+(2/0.017)*(D8*D50-D23*D51)</f>
        <v>9999.99646556261</v>
      </c>
      <c r="E62">
        <f>E7+(2/0.017)*(E8*E50-E23*E51)</f>
        <v>9999.941794273022</v>
      </c>
      <c r="F62">
        <f>F7+(2/0.017)*(F8*F50-F23*F51)</f>
        <v>9999.775449645093</v>
      </c>
    </row>
    <row r="63" spans="1:6" ht="12.75">
      <c r="A63" t="s">
        <v>67</v>
      </c>
      <c r="B63">
        <f>B8+(3/0.017)*(B9*B50-B24*B51)</f>
        <v>1.6498890953592737</v>
      </c>
      <c r="C63">
        <f>C8+(3/0.017)*(C9*C50-C24*C51)</f>
        <v>-0.2474994281814392</v>
      </c>
      <c r="D63">
        <f>D8+(3/0.017)*(D9*D50-D24*D51)</f>
        <v>1.3162053082651015</v>
      </c>
      <c r="E63">
        <f>E8+(3/0.017)*(E9*E50-E24*E51)</f>
        <v>4.132131056514434</v>
      </c>
      <c r="F63">
        <f>F8+(3/0.017)*(F9*F50-F24*F51)</f>
        <v>-1.76341377211962</v>
      </c>
    </row>
    <row r="64" spans="1:6" ht="12.75">
      <c r="A64" t="s">
        <v>68</v>
      </c>
      <c r="B64">
        <f>B9+(4/0.017)*(B10*B50-B25*B51)</f>
        <v>0.30991496921544565</v>
      </c>
      <c r="C64">
        <f>C9+(4/0.017)*(C10*C50-C25*C51)</f>
        <v>0.7759609714761492</v>
      </c>
      <c r="D64">
        <f>D9+(4/0.017)*(D10*D50-D25*D51)</f>
        <v>0.8374643780362624</v>
      </c>
      <c r="E64">
        <f>E9+(4/0.017)*(E10*E50-E25*E51)</f>
        <v>0.18203903714954112</v>
      </c>
      <c r="F64">
        <f>F9+(4/0.017)*(F10*F50-F25*F51)</f>
        <v>-0.2076463997363658</v>
      </c>
    </row>
    <row r="65" spans="1:6" ht="12.75">
      <c r="A65" t="s">
        <v>69</v>
      </c>
      <c r="B65">
        <f>B10+(5/0.017)*(B11*B50-B26*B51)</f>
        <v>0.04122290839671934</v>
      </c>
      <c r="C65">
        <f>C10+(5/0.017)*(C11*C50-C26*C51)</f>
        <v>0.24401841951940495</v>
      </c>
      <c r="D65">
        <f>D10+(5/0.017)*(D11*D50-D26*D51)</f>
        <v>0.010813148328950382</v>
      </c>
      <c r="E65">
        <f>E10+(5/0.017)*(E11*E50-E26*E51)</f>
        <v>-1.6519519710744723</v>
      </c>
      <c r="F65">
        <f>F10+(5/0.017)*(F11*F50-F26*F51)</f>
        <v>0.08732048397308767</v>
      </c>
    </row>
    <row r="66" spans="1:6" ht="12.75">
      <c r="A66" t="s">
        <v>70</v>
      </c>
      <c r="B66">
        <f>B11+(6/0.017)*(B12*B50-B27*B51)</f>
        <v>2.4384911602706376</v>
      </c>
      <c r="C66">
        <f>C11+(6/0.017)*(C12*C50-C27*C51)</f>
        <v>1.8773380709976146</v>
      </c>
      <c r="D66">
        <f>D11+(6/0.017)*(D12*D50-D27*D51)</f>
        <v>2.1747925538163844</v>
      </c>
      <c r="E66">
        <f>E11+(6/0.017)*(E12*E50-E27*E51)</f>
        <v>1.2331883296113753</v>
      </c>
      <c r="F66">
        <f>F11+(6/0.017)*(F12*F50-F27*F51)</f>
        <v>13.094853216331309</v>
      </c>
    </row>
    <row r="67" spans="1:6" ht="12.75">
      <c r="A67" t="s">
        <v>71</v>
      </c>
      <c r="B67">
        <f>B12+(7/0.017)*(B13*B50-B28*B51)</f>
        <v>0.020548255523042822</v>
      </c>
      <c r="C67">
        <f>C12+(7/0.017)*(C13*C50-C28*C51)</f>
        <v>-0.40896702422345294</v>
      </c>
      <c r="D67">
        <f>D12+(7/0.017)*(D13*D50-D28*D51)</f>
        <v>-0.13860964385127306</v>
      </c>
      <c r="E67">
        <f>E12+(7/0.017)*(E13*E50-E28*E51)</f>
        <v>-0.005473185673625511</v>
      </c>
      <c r="F67">
        <f>F12+(7/0.017)*(F13*F50-F28*F51)</f>
        <v>-0.03137277281162508</v>
      </c>
    </row>
    <row r="68" spans="1:6" ht="12.75">
      <c r="A68" t="s">
        <v>72</v>
      </c>
      <c r="B68">
        <f>B13+(8/0.017)*(B14*B50-B29*B51)</f>
        <v>0.013496518395960248</v>
      </c>
      <c r="C68">
        <f>C13+(8/0.017)*(C14*C50-C29*C51)</f>
        <v>0.017490214275431463</v>
      </c>
      <c r="D68">
        <f>D13+(8/0.017)*(D14*D50-D29*D51)</f>
        <v>-0.018174886652865208</v>
      </c>
      <c r="E68">
        <f>E13+(8/0.017)*(E14*E50-E29*E51)</f>
        <v>-0.1142826973014426</v>
      </c>
      <c r="F68">
        <f>F13+(8/0.017)*(F14*F50-F29*F51)</f>
        <v>-0.11524491875094675</v>
      </c>
    </row>
    <row r="69" spans="1:6" ht="12.75">
      <c r="A69" t="s">
        <v>73</v>
      </c>
      <c r="B69">
        <f>B14+(9/0.017)*(B15*B50-B30*B51)</f>
        <v>-0.10432081856906578</v>
      </c>
      <c r="C69">
        <f>C14+(9/0.017)*(C15*C50-C30*C51)</f>
        <v>-0.12719405126949962</v>
      </c>
      <c r="D69">
        <f>D14+(9/0.017)*(D15*D50-D30*D51)</f>
        <v>-0.023845842643986374</v>
      </c>
      <c r="E69">
        <f>E14+(9/0.017)*(E15*E50-E30*E51)</f>
        <v>-0.1630671766518509</v>
      </c>
      <c r="F69">
        <f>F14+(9/0.017)*(F15*F50-F30*F51)</f>
        <v>-0.05042607600370469</v>
      </c>
    </row>
    <row r="70" spans="1:6" ht="12.75">
      <c r="A70" t="s">
        <v>74</v>
      </c>
      <c r="B70">
        <f>B15+(10/0.017)*(B16*B50-B31*B51)</f>
        <v>-0.3998325821609739</v>
      </c>
      <c r="C70">
        <f>C15+(10/0.017)*(C16*C50-C31*C51)</f>
        <v>-0.14212319749010022</v>
      </c>
      <c r="D70">
        <f>D15+(10/0.017)*(D16*D50-D31*D51)</f>
        <v>-0.12308340389834567</v>
      </c>
      <c r="E70">
        <f>E15+(10/0.017)*(E16*E50-E31*E51)</f>
        <v>-0.2132214677885562</v>
      </c>
      <c r="F70">
        <f>F15+(10/0.017)*(F16*F50-F31*F51)</f>
        <v>-0.3907663600576689</v>
      </c>
    </row>
    <row r="71" spans="1:6" ht="12.75">
      <c r="A71" t="s">
        <v>75</v>
      </c>
      <c r="B71">
        <f>B16+(11/0.017)*(B17*B50-B32*B51)</f>
        <v>0.053993696003002814</v>
      </c>
      <c r="C71">
        <f>C16+(11/0.017)*(C17*C50-C32*C51)</f>
        <v>0.0016214884918935562</v>
      </c>
      <c r="D71">
        <f>D16+(11/0.017)*(D17*D50-D32*D51)</f>
        <v>-0.015237236046510132</v>
      </c>
      <c r="E71">
        <f>E16+(11/0.017)*(E17*E50-E32*E51)</f>
        <v>0.008709740601022904</v>
      </c>
      <c r="F71">
        <f>F16+(11/0.017)*(F17*F50-F32*F51)</f>
        <v>0.013392440191600938</v>
      </c>
    </row>
    <row r="72" spans="1:6" ht="12.75">
      <c r="A72" t="s">
        <v>76</v>
      </c>
      <c r="B72">
        <f>B17+(12/0.017)*(B18*B50-B33*B51)</f>
        <v>-0.013717906153167739</v>
      </c>
      <c r="C72">
        <f>C17+(12/0.017)*(C18*C50-C33*C51)</f>
        <v>0.008990234314195242</v>
      </c>
      <c r="D72">
        <f>D17+(12/0.017)*(D18*D50-D33*D51)</f>
        <v>-0.021460152592715782</v>
      </c>
      <c r="E72">
        <f>E17+(12/0.017)*(E18*E50-E33*E51)</f>
        <v>-0.0007598426713245436</v>
      </c>
      <c r="F72">
        <f>F17+(12/0.017)*(F18*F50-F33*F51)</f>
        <v>-0.004107584398549928</v>
      </c>
    </row>
    <row r="73" spans="1:6" ht="12.75">
      <c r="A73" t="s">
        <v>77</v>
      </c>
      <c r="B73">
        <f>B18+(13/0.017)*(B19*B50-B34*B51)</f>
        <v>0.0058714447352857</v>
      </c>
      <c r="C73">
        <f>C18+(13/0.017)*(C19*C50-C34*C51)</f>
        <v>0.015393680620599086</v>
      </c>
      <c r="D73">
        <f>D18+(13/0.017)*(D19*D50-D34*D51)</f>
        <v>0.03289164463044756</v>
      </c>
      <c r="E73">
        <f>E18+(13/0.017)*(E19*E50-E34*E51)</f>
        <v>0.028587109391827265</v>
      </c>
      <c r="F73">
        <f>F18+(13/0.017)*(F19*F50-F34*F51)</f>
        <v>-0.01059464239861406</v>
      </c>
    </row>
    <row r="74" spans="1:6" ht="12.75">
      <c r="A74" t="s">
        <v>78</v>
      </c>
      <c r="B74">
        <f>B19+(14/0.017)*(B20*B50-B35*B51)</f>
        <v>-0.21098722872030964</v>
      </c>
      <c r="C74">
        <f>C19+(14/0.017)*(C20*C50-C35*C51)</f>
        <v>-0.2093194524758974</v>
      </c>
      <c r="D74">
        <f>D19+(14/0.017)*(D20*D50-D35*D51)</f>
        <v>-0.21409854204146936</v>
      </c>
      <c r="E74">
        <f>E19+(14/0.017)*(E20*E50-E35*E51)</f>
        <v>-0.20383079397702494</v>
      </c>
      <c r="F74">
        <f>F19+(14/0.017)*(F20*F50-F35*F51)</f>
        <v>-0.14733468225878218</v>
      </c>
    </row>
    <row r="75" spans="1:6" ht="12.75">
      <c r="A75" t="s">
        <v>79</v>
      </c>
      <c r="B75" s="49">
        <f>B20</f>
        <v>0.007929127</v>
      </c>
      <c r="C75" s="49">
        <f>C20</f>
        <v>0.006688635</v>
      </c>
      <c r="D75" s="49">
        <f>D20</f>
        <v>0.001178328</v>
      </c>
      <c r="E75" s="49">
        <f>E20</f>
        <v>0.005447147</v>
      </c>
      <c r="F75" s="49">
        <f>F20</f>
        <v>0.001220044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140.39642665198593</v>
      </c>
      <c r="C82">
        <f>C22+(2/0.017)*(C8*C51+C23*C50)</f>
        <v>111.27598696178684</v>
      </c>
      <c r="D82">
        <f>D22+(2/0.017)*(D8*D51+D23*D50)</f>
        <v>1.4180254045478509</v>
      </c>
      <c r="E82">
        <f>E22+(2/0.017)*(E8*E51+E23*E50)</f>
        <v>-86.01074030291132</v>
      </c>
      <c r="F82">
        <f>F22+(2/0.017)*(F8*F51+F23*F50)</f>
        <v>-199.90561785978622</v>
      </c>
    </row>
    <row r="83" spans="1:6" ht="12.75">
      <c r="A83" t="s">
        <v>82</v>
      </c>
      <c r="B83">
        <f>B23+(3/0.017)*(B9*B51+B24*B50)</f>
        <v>-2.514878523503193</v>
      </c>
      <c r="C83">
        <f>C23+(3/0.017)*(C9*C51+C24*C50)</f>
        <v>-2.64364141415827</v>
      </c>
      <c r="D83">
        <f>D23+(3/0.017)*(D9*D51+D24*D50)</f>
        <v>-0.02595246980419194</v>
      </c>
      <c r="E83">
        <f>E23+(3/0.017)*(E9*E51+E24*E50)</f>
        <v>-5.410283828843445</v>
      </c>
      <c r="F83">
        <f>F23+(3/0.017)*(F9*F51+F24*F50)</f>
        <v>8.785414886825219</v>
      </c>
    </row>
    <row r="84" spans="1:6" ht="12.75">
      <c r="A84" t="s">
        <v>83</v>
      </c>
      <c r="B84">
        <f>B24+(4/0.017)*(B10*B51+B25*B50)</f>
        <v>0.7937440211909725</v>
      </c>
      <c r="C84">
        <f>C24+(4/0.017)*(C10*C51+C25*C50)</f>
        <v>1.2009242996921756</v>
      </c>
      <c r="D84">
        <f>D24+(4/0.017)*(D10*D51+D25*D50)</f>
        <v>0.7100805490505159</v>
      </c>
      <c r="E84">
        <f>E24+(4/0.017)*(E10*E51+E25*E50)</f>
        <v>-0.20309206270049565</v>
      </c>
      <c r="F84">
        <f>F24+(4/0.017)*(F10*F51+F25*F50)</f>
        <v>3.5450563694570474</v>
      </c>
    </row>
    <row r="85" spans="1:6" ht="12.75">
      <c r="A85" t="s">
        <v>84</v>
      </c>
      <c r="B85">
        <f>B25+(5/0.017)*(B11*B51+B26*B50)</f>
        <v>-0.0356767419188338</v>
      </c>
      <c r="C85">
        <f>C25+(5/0.017)*(C11*C51+C26*C50)</f>
        <v>-0.8948422709574589</v>
      </c>
      <c r="D85">
        <f>D25+(5/0.017)*(D11*D51+D26*D50)</f>
        <v>0.2882606865023209</v>
      </c>
      <c r="E85">
        <f>E25+(5/0.017)*(E11*E51+E26*E50)</f>
        <v>-1.1900408753447076</v>
      </c>
      <c r="F85">
        <f>F25+(5/0.017)*(F11*F51+F26*F50)</f>
        <v>-0.13157048113616332</v>
      </c>
    </row>
    <row r="86" spans="1:6" ht="12.75">
      <c r="A86" t="s">
        <v>85</v>
      </c>
      <c r="B86">
        <f>B26+(6/0.017)*(B12*B51+B27*B50)</f>
        <v>0.5848373768659764</v>
      </c>
      <c r="C86">
        <f>C26+(6/0.017)*(C12*C51+C27*C50)</f>
        <v>0.9802259432179206</v>
      </c>
      <c r="D86">
        <f>D26+(6/0.017)*(D12*D51+D27*D50)</f>
        <v>1.079639287174986</v>
      </c>
      <c r="E86">
        <f>E26+(6/0.017)*(E12*E51+E27*E50)</f>
        <v>0.2918633177096595</v>
      </c>
      <c r="F86">
        <f>F26+(6/0.017)*(F12*F51+F27*F50)</f>
        <v>0.36588038790206373</v>
      </c>
    </row>
    <row r="87" spans="1:6" ht="12.75">
      <c r="A87" t="s">
        <v>86</v>
      </c>
      <c r="B87">
        <f>B27+(7/0.017)*(B13*B51+B28*B50)</f>
        <v>0.36321865549254156</v>
      </c>
      <c r="C87">
        <f>C27+(7/0.017)*(C13*C51+C28*C50)</f>
        <v>0.16755515890827297</v>
      </c>
      <c r="D87">
        <f>D27+(7/0.017)*(D13*D51+D28*D50)</f>
        <v>0.08948545369206032</v>
      </c>
      <c r="E87">
        <f>E27+(7/0.017)*(E13*E51+E28*E50)</f>
        <v>0.1886059213887709</v>
      </c>
      <c r="F87">
        <f>F27+(7/0.017)*(F13*F51+F28*F50)</f>
        <v>0.6122514360553458</v>
      </c>
    </row>
    <row r="88" spans="1:6" ht="12.75">
      <c r="A88" t="s">
        <v>87</v>
      </c>
      <c r="B88">
        <f>B28+(8/0.017)*(B14*B51+B29*B50)</f>
        <v>0.36954361919359807</v>
      </c>
      <c r="C88">
        <f>C28+(8/0.017)*(C14*C51+C29*C50)</f>
        <v>0.3882850025965325</v>
      </c>
      <c r="D88">
        <f>D28+(8/0.017)*(D14*D51+D29*D50)</f>
        <v>0.25831234779641915</v>
      </c>
      <c r="E88">
        <f>E28+(8/0.017)*(E14*E51+E29*E50)</f>
        <v>0.2495460658116203</v>
      </c>
      <c r="F88">
        <f>F28+(8/0.017)*(F14*F51+F29*F50)</f>
        <v>0.1797753813907066</v>
      </c>
    </row>
    <row r="89" spans="1:6" ht="12.75">
      <c r="A89" t="s">
        <v>88</v>
      </c>
      <c r="B89">
        <f>B29+(9/0.017)*(B15*B51+B30*B50)</f>
        <v>0.04405105799647177</v>
      </c>
      <c r="C89">
        <f>C29+(9/0.017)*(C15*C51+C30*C50)</f>
        <v>0.10044387086422987</v>
      </c>
      <c r="D89">
        <f>D29+(9/0.017)*(D15*D51+D30*D50)</f>
        <v>0.0107591383290777</v>
      </c>
      <c r="E89">
        <f>E29+(9/0.017)*(E15*E51+E30*E50)</f>
        <v>0.05688529795943509</v>
      </c>
      <c r="F89">
        <f>F29+(9/0.017)*(F15*F51+F30*F50)</f>
        <v>-0.03545645133346623</v>
      </c>
    </row>
    <row r="90" spans="1:6" ht="12.75">
      <c r="A90" t="s">
        <v>89</v>
      </c>
      <c r="B90">
        <f>B30+(10/0.017)*(B16*B51+B31*B50)</f>
        <v>0.08999278462418668</v>
      </c>
      <c r="C90">
        <f>C30+(10/0.017)*(C16*C51+C31*C50)</f>
        <v>0.17226496039802902</v>
      </c>
      <c r="D90">
        <f>D30+(10/0.017)*(D16*D51+D31*D50)</f>
        <v>0.2331881329220267</v>
      </c>
      <c r="E90">
        <f>E30+(10/0.017)*(E16*E51+E31*E50)</f>
        <v>0.1412992029021379</v>
      </c>
      <c r="F90">
        <f>F30+(10/0.017)*(F16*F51+F31*F50)</f>
        <v>0.19502792173146838</v>
      </c>
    </row>
    <row r="91" spans="1:6" ht="12.75">
      <c r="A91" t="s">
        <v>90</v>
      </c>
      <c r="B91">
        <f>B31+(11/0.017)*(B17*B51+B32*B50)</f>
        <v>0.06365198221914287</v>
      </c>
      <c r="C91">
        <f>C31+(11/0.017)*(C17*C51+C32*C50)</f>
        <v>0.09434561205778613</v>
      </c>
      <c r="D91">
        <f>D31+(11/0.017)*(D17*D51+D32*D50)</f>
        <v>0.023556848068819324</v>
      </c>
      <c r="E91">
        <f>E31+(11/0.017)*(E17*E51+E32*E50)</f>
        <v>0.09192399726420922</v>
      </c>
      <c r="F91">
        <f>F31+(11/0.017)*(F17*F51+F32*F50)</f>
        <v>0.051669289473160296</v>
      </c>
    </row>
    <row r="92" spans="1:6" ht="12.75">
      <c r="A92" t="s">
        <v>91</v>
      </c>
      <c r="B92">
        <f>B32+(12/0.017)*(B18*B51+B33*B50)</f>
        <v>0.07154592024242874</v>
      </c>
      <c r="C92">
        <f>C32+(12/0.017)*(C18*C51+C33*C50)</f>
        <v>0.05298093184354746</v>
      </c>
      <c r="D92">
        <f>D32+(12/0.017)*(D18*D51+D33*D50)</f>
        <v>0.04532661196860663</v>
      </c>
      <c r="E92">
        <f>E32+(12/0.017)*(E18*E51+E33*E50)</f>
        <v>0.05239246231369117</v>
      </c>
      <c r="F92">
        <f>F32+(12/0.017)*(F18*F51+F33*F50)</f>
        <v>0.05065356471949346</v>
      </c>
    </row>
    <row r="93" spans="1:6" ht="12.75">
      <c r="A93" t="s">
        <v>92</v>
      </c>
      <c r="B93">
        <f>B33+(13/0.017)*(B19*B51+B34*B50)</f>
        <v>0.08935428554203981</v>
      </c>
      <c r="C93">
        <f>C33+(13/0.017)*(C19*C51+C34*C50)</f>
        <v>0.10399377145863074</v>
      </c>
      <c r="D93">
        <f>D33+(13/0.017)*(D19*D51+D34*D50)</f>
        <v>0.07798158820954103</v>
      </c>
      <c r="E93">
        <f>E33+(13/0.017)*(E19*E51+E34*E50)</f>
        <v>0.09259404342651902</v>
      </c>
      <c r="F93">
        <f>F33+(13/0.017)*(F19*F51+F34*F50)</f>
        <v>0.05515475436690738</v>
      </c>
    </row>
    <row r="94" spans="1:6" ht="12.75">
      <c r="A94" t="s">
        <v>93</v>
      </c>
      <c r="B94">
        <f>B34+(14/0.017)*(B20*B51+B35*B50)</f>
        <v>-0.02018303740183316</v>
      </c>
      <c r="C94">
        <f>C34+(14/0.017)*(C20*C51+C35*C50)</f>
        <v>-0.007229382385284622</v>
      </c>
      <c r="D94">
        <f>D34+(14/0.017)*(D20*D51+D35*D50)</f>
        <v>0.018065947000912273</v>
      </c>
      <c r="E94">
        <f>E34+(14/0.017)*(E20*E51+E35*E50)</f>
        <v>0.02335568853595937</v>
      </c>
      <c r="F94">
        <f>F34+(14/0.017)*(F20*F51+F35*F50)</f>
        <v>-0.014983401885414136</v>
      </c>
    </row>
    <row r="95" spans="1:6" ht="12.75">
      <c r="A95" t="s">
        <v>94</v>
      </c>
      <c r="B95" s="49">
        <f>B35</f>
        <v>-0.003006086</v>
      </c>
      <c r="C95" s="49">
        <f>C35</f>
        <v>0.002393833</v>
      </c>
      <c r="D95" s="49">
        <f>D35</f>
        <v>0.003058549</v>
      </c>
      <c r="E95" s="49">
        <f>E35</f>
        <v>0.0006706677</v>
      </c>
      <c r="F95" s="49">
        <f>F35</f>
        <v>0.004223968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1.6498732902978055</v>
      </c>
      <c r="C103">
        <f>C63*10000/C62</f>
        <v>-0.2475006700912523</v>
      </c>
      <c r="D103">
        <f>D63*10000/D62</f>
        <v>1.3162057734697914</v>
      </c>
      <c r="E103">
        <f>E63*10000/E62</f>
        <v>4.132155108023639</v>
      </c>
      <c r="F103">
        <f>F63*10000/F62</f>
        <v>-1.7634533705276414</v>
      </c>
      <c r="G103">
        <f>AVERAGE(C103:E103)</f>
        <v>1.7336200704673927</v>
      </c>
      <c r="H103">
        <f>STDEV(C103:E103)</f>
        <v>2.2194643960192937</v>
      </c>
      <c r="I103">
        <f>(B103*B4+C103*C4+D103*D4+E103*E4+F103*F4)/SUM(B4:F4)</f>
        <v>1.2565819183584725</v>
      </c>
      <c r="K103">
        <f>(LN(H103)+LN(H123))/2-LN(K114*K115^3)</f>
        <v>-2.9846779321328003</v>
      </c>
    </row>
    <row r="104" spans="1:11" ht="12.75">
      <c r="A104" t="s">
        <v>68</v>
      </c>
      <c r="B104">
        <f>B64*10000/B62</f>
        <v>0.30991200039460054</v>
      </c>
      <c r="C104">
        <f>C64*10000/C62</f>
        <v>0.7759648651156301</v>
      </c>
      <c r="D104">
        <f>D64*10000/D62</f>
        <v>0.837464674032908</v>
      </c>
      <c r="E104">
        <f>E64*10000/E62</f>
        <v>0.18204009672715804</v>
      </c>
      <c r="F104">
        <f>F64*10000/F62</f>
        <v>-0.20765106254834503</v>
      </c>
      <c r="G104">
        <f>AVERAGE(C104:E104)</f>
        <v>0.5984898786252321</v>
      </c>
      <c r="H104">
        <f>STDEV(C104:E104)</f>
        <v>0.36196460083332793</v>
      </c>
      <c r="I104">
        <f>(B104*B4+C104*C4+D104*D4+E104*E4+F104*F4)/SUM(B4:F4)</f>
        <v>0.44937473315704013</v>
      </c>
      <c r="K104">
        <f>(LN(H104)+LN(H124))/2-LN(K114*K115^4)</f>
        <v>-3.964816270637847</v>
      </c>
    </row>
    <row r="105" spans="1:11" ht="12.75">
      <c r="A105" t="s">
        <v>69</v>
      </c>
      <c r="B105">
        <f>B65*10000/B62</f>
        <v>0.04122251350314562</v>
      </c>
      <c r="C105">
        <f>C65*10000/C62</f>
        <v>0.2440196439621118</v>
      </c>
      <c r="D105">
        <f>D65*10000/D62</f>
        <v>0.010813152150791308</v>
      </c>
      <c r="E105">
        <f>E65*10000/E62</f>
        <v>-1.6519615864369803</v>
      </c>
      <c r="F105">
        <f>F65*10000/F62</f>
        <v>0.08732244480168484</v>
      </c>
      <c r="G105">
        <f>AVERAGE(C105:E105)</f>
        <v>-0.4657095967746924</v>
      </c>
      <c r="H105">
        <f>STDEV(C105:E105)</f>
        <v>1.0339205260507398</v>
      </c>
      <c r="I105">
        <f>(B105*B4+C105*C4+D105*D4+E105*E4+F105*F4)/SUM(B4:F4)</f>
        <v>-0.3187248295637388</v>
      </c>
      <c r="K105">
        <f>(LN(H105)+LN(H125))/2-LN(K114*K115^5)</f>
        <v>-2.801982304693</v>
      </c>
    </row>
    <row r="106" spans="1:11" ht="12.75">
      <c r="A106" t="s">
        <v>70</v>
      </c>
      <c r="B106">
        <f>B66*10000/B62</f>
        <v>2.438467800820123</v>
      </c>
      <c r="C106">
        <f>C66*10000/C62</f>
        <v>1.8773474911590673</v>
      </c>
      <c r="D106">
        <f>D66*10000/D62</f>
        <v>2.1747933224834677</v>
      </c>
      <c r="E106">
        <f>E66*10000/E62</f>
        <v>1.2331955075154775</v>
      </c>
      <c r="F106">
        <f>F66*10000/F62</f>
        <v>13.095147268327976</v>
      </c>
      <c r="G106">
        <f>AVERAGE(C106:E106)</f>
        <v>1.7617787737193378</v>
      </c>
      <c r="H106">
        <f>STDEV(C106:E106)</f>
        <v>0.4813197561144985</v>
      </c>
      <c r="I106">
        <f>(B106*B4+C106*C4+D106*D4+E106*E4+F106*F4)/SUM(B4:F4)</f>
        <v>3.367092035149707</v>
      </c>
      <c r="K106">
        <f>(LN(H106)+LN(H126))/2-LN(K114*K115^6)</f>
        <v>-2.8933564154563545</v>
      </c>
    </row>
    <row r="107" spans="1:11" ht="12.75">
      <c r="A107" t="s">
        <v>71</v>
      </c>
      <c r="B107">
        <f>B67*10000/B62</f>
        <v>0.020548058681665714</v>
      </c>
      <c r="C107">
        <f>C67*10000/C62</f>
        <v>-0.4089690763500552</v>
      </c>
      <c r="D107">
        <f>D67*10000/D62</f>
        <v>-0.13860969284200117</v>
      </c>
      <c r="E107">
        <f>E67*10000/E62</f>
        <v>-0.00547321753088604</v>
      </c>
      <c r="F107">
        <f>F67*10000/F62</f>
        <v>-0.031373477304171414</v>
      </c>
      <c r="G107">
        <f>AVERAGE(C107:E107)</f>
        <v>-0.18435066224098082</v>
      </c>
      <c r="H107">
        <f>STDEV(C107:E107)</f>
        <v>0.20560010756860878</v>
      </c>
      <c r="I107">
        <f>(B107*B4+C107*C4+D107*D4+E107*E4+F107*F4)/SUM(B4:F4)</f>
        <v>-0.1342717904306117</v>
      </c>
      <c r="K107">
        <f>(LN(H107)+LN(H127))/2-LN(K114*K115^7)</f>
        <v>-3.780329683152134</v>
      </c>
    </row>
    <row r="108" spans="1:9" ht="12.75">
      <c r="A108" t="s">
        <v>72</v>
      </c>
      <c r="B108">
        <f>B68*10000/B62</f>
        <v>0.013496389106480456</v>
      </c>
      <c r="C108">
        <f>C68*10000/C62</f>
        <v>0.01749030203833622</v>
      </c>
      <c r="D108">
        <f>D68*10000/D62</f>
        <v>-0.018174893076667375</v>
      </c>
      <c r="E108">
        <f>E68*10000/E62</f>
        <v>-0.11428336249606215</v>
      </c>
      <c r="F108">
        <f>F68*10000/F62</f>
        <v>-0.11524750663779852</v>
      </c>
      <c r="G108">
        <f>AVERAGE(C108:E108)</f>
        <v>-0.0383226511781311</v>
      </c>
      <c r="H108">
        <f>STDEV(C108:E108)</f>
        <v>0.06815807937135819</v>
      </c>
      <c r="I108">
        <f>(B108*B4+C108*C4+D108*D4+E108*E4+F108*F4)/SUM(B4:F4)</f>
        <v>-0.04104108651393158</v>
      </c>
    </row>
    <row r="109" spans="1:9" ht="12.75">
      <c r="A109" t="s">
        <v>73</v>
      </c>
      <c r="B109">
        <f>B69*10000/B62</f>
        <v>-0.1043198192310166</v>
      </c>
      <c r="C109">
        <f>C69*10000/C62</f>
        <v>-0.12719468950750124</v>
      </c>
      <c r="D109">
        <f>D69*10000/D62</f>
        <v>-0.023845851072153135</v>
      </c>
      <c r="E109">
        <f>E69*10000/E62</f>
        <v>-0.1630681258017318</v>
      </c>
      <c r="F109">
        <f>F69*10000/F62</f>
        <v>-0.050427208348457854</v>
      </c>
      <c r="G109">
        <f>AVERAGE(C109:E109)</f>
        <v>-0.1047028887937954</v>
      </c>
      <c r="H109">
        <f>STDEV(C109:E109)</f>
        <v>0.07228500030938897</v>
      </c>
      <c r="I109">
        <f>(B109*B4+C109*C4+D109*D4+E109*E4+F109*F4)/SUM(B4:F4)</f>
        <v>-0.09743821028426365</v>
      </c>
    </row>
    <row r="110" spans="1:11" ht="12.75">
      <c r="A110" t="s">
        <v>74</v>
      </c>
      <c r="B110">
        <f>B70*10000/B62</f>
        <v>-0.3998287519771416</v>
      </c>
      <c r="C110">
        <f>C70*10000/C62</f>
        <v>-0.14212391064000496</v>
      </c>
      <c r="D110">
        <f>D70*10000/D62</f>
        <v>-0.12308344740141952</v>
      </c>
      <c r="E110">
        <f>E70*10000/E62</f>
        <v>-0.21322270886683398</v>
      </c>
      <c r="F110">
        <f>F70*10000/F62</f>
        <v>-0.3907751349271926</v>
      </c>
      <c r="G110">
        <f>AVERAGE(C110:E110)</f>
        <v>-0.1594766889694195</v>
      </c>
      <c r="H110">
        <f>STDEV(C110:E110)</f>
        <v>0.0475090602011336</v>
      </c>
      <c r="I110">
        <f>(B110*B4+C110*C4+D110*D4+E110*E4+F110*F4)/SUM(B4:F4)</f>
        <v>-0.22511208123636692</v>
      </c>
      <c r="K110">
        <f>EXP(AVERAGE(K103:K107))</f>
        <v>0.03743936749991015</v>
      </c>
    </row>
    <row r="111" spans="1:9" ht="12.75">
      <c r="A111" t="s">
        <v>75</v>
      </c>
      <c r="B111">
        <f>B71*10000/B62</f>
        <v>0.05399317877206491</v>
      </c>
      <c r="C111">
        <f>C71*10000/C62</f>
        <v>0.0016214966282455659</v>
      </c>
      <c r="D111">
        <f>D71*10000/D62</f>
        <v>-0.015237241432017715</v>
      </c>
      <c r="E111">
        <f>E71*10000/E62</f>
        <v>0.008709791296996332</v>
      </c>
      <c r="F111">
        <f>F71*10000/F62</f>
        <v>0.013392740926073751</v>
      </c>
      <c r="G111">
        <f>AVERAGE(C111:E111)</f>
        <v>-0.001635317835591939</v>
      </c>
      <c r="H111">
        <f>STDEV(C111:E111)</f>
        <v>0.012301228575634768</v>
      </c>
      <c r="I111">
        <f>(B111*B4+C111*C4+D111*D4+E111*E4+F111*F4)/SUM(B4:F4)</f>
        <v>0.0084352195855299</v>
      </c>
    </row>
    <row r="112" spans="1:9" ht="12.75">
      <c r="A112" t="s">
        <v>76</v>
      </c>
      <c r="B112">
        <f>B72*10000/B62</f>
        <v>-0.013717774742910787</v>
      </c>
      <c r="C112">
        <f>C72*10000/C62</f>
        <v>0.008990279425653879</v>
      </c>
      <c r="D112">
        <f>D72*10000/D62</f>
        <v>-0.021460160177675037</v>
      </c>
      <c r="E112">
        <f>E72*10000/E62</f>
        <v>-0.0007598470940697939</v>
      </c>
      <c r="F112">
        <f>F72*10000/F62</f>
        <v>-0.0041076766365745875</v>
      </c>
      <c r="G112">
        <f>AVERAGE(C112:E112)</f>
        <v>-0.0044099092820303176</v>
      </c>
      <c r="H112">
        <f>STDEV(C112:E112)</f>
        <v>0.015549904613565316</v>
      </c>
      <c r="I112">
        <f>(B112*B4+C112*C4+D112*D4+E112*E4+F112*F4)/SUM(B4:F4)</f>
        <v>-0.0057187557531037415</v>
      </c>
    </row>
    <row r="113" spans="1:9" ht="12.75">
      <c r="A113" t="s">
        <v>77</v>
      </c>
      <c r="B113">
        <f>B73*10000/B62</f>
        <v>0.005871388489962781</v>
      </c>
      <c r="C113">
        <f>C73*10000/C62</f>
        <v>0.015393757863456424</v>
      </c>
      <c r="D113">
        <f>D73*10000/D62</f>
        <v>0.03289165625579753</v>
      </c>
      <c r="E113">
        <f>E73*10000/E62</f>
        <v>0.028587275786144214</v>
      </c>
      <c r="F113">
        <f>F73*10000/F62</f>
        <v>-0.010594880307027375</v>
      </c>
      <c r="G113">
        <f>AVERAGE(C113:E113)</f>
        <v>0.025624229968466056</v>
      </c>
      <c r="H113">
        <f>STDEV(C113:E113)</f>
        <v>0.009117501983845042</v>
      </c>
      <c r="I113">
        <f>(B113*B4+C113*C4+D113*D4+E113*E4+F113*F4)/SUM(B4:F4)</f>
        <v>0.01794155363529482</v>
      </c>
    </row>
    <row r="114" spans="1:11" ht="12.75">
      <c r="A114" t="s">
        <v>78</v>
      </c>
      <c r="B114">
        <f>B74*10000/B62</f>
        <v>-0.21098520757468942</v>
      </c>
      <c r="C114">
        <f>C74*10000/C62</f>
        <v>-0.2093205028051204</v>
      </c>
      <c r="D114">
        <f>D74*10000/D62</f>
        <v>-0.2140986177132853</v>
      </c>
      <c r="E114">
        <f>E74*10000/E62</f>
        <v>-0.203831980395885</v>
      </c>
      <c r="F114">
        <f>F74*10000/F62</f>
        <v>-0.14733799073859336</v>
      </c>
      <c r="G114">
        <f>AVERAGE(C114:E114)</f>
        <v>-0.20908370030476356</v>
      </c>
      <c r="H114">
        <f>STDEV(C114:E114)</f>
        <v>0.005137413456195533</v>
      </c>
      <c r="I114">
        <f>(B114*B4+C114*C4+D114*D4+E114*E4+F114*F4)/SUM(B4:F4)</f>
        <v>-0.201147477037496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0.007929051043173582</v>
      </c>
      <c r="C115">
        <f>C75*10000/C62</f>
        <v>0.0066886685624268066</v>
      </c>
      <c r="D115">
        <f>D75*10000/D62</f>
        <v>0.0011783284164728013</v>
      </c>
      <c r="E115">
        <f>E75*10000/E62</f>
        <v>0.005447178705699655</v>
      </c>
      <c r="F115">
        <f>F75*10000/F62</f>
        <v>0.0012200713967465153</v>
      </c>
      <c r="G115">
        <f>AVERAGE(C115:E115)</f>
        <v>0.004438058561533088</v>
      </c>
      <c r="H115">
        <f>STDEV(C115:E115)</f>
        <v>0.0028904506102077174</v>
      </c>
      <c r="I115">
        <f>(B115*B4+C115*C4+D115*D4+E115*E4+F115*F4)/SUM(B4:F4)</f>
        <v>0.004516843470575407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140.39508172876694</v>
      </c>
      <c r="C122">
        <f>C82*10000/C62</f>
        <v>111.27654532566342</v>
      </c>
      <c r="D122">
        <f>D82*10000/D62</f>
        <v>1.418025905740229</v>
      </c>
      <c r="E122">
        <f>E82*10000/E62</f>
        <v>-86.01124093759204</v>
      </c>
      <c r="F122">
        <f>F82*10000/F62</f>
        <v>-199.91010684833046</v>
      </c>
      <c r="G122">
        <f>AVERAGE(C122:E122)</f>
        <v>8.894443431270536</v>
      </c>
      <c r="H122">
        <f>STDEV(C122:E122)</f>
        <v>98.85615947641318</v>
      </c>
      <c r="I122">
        <f>(B122*B4+C122*C4+D122*D4+E122*E4+F122*F4)/SUM(B4:F4)</f>
        <v>0.19818285176488534</v>
      </c>
    </row>
    <row r="123" spans="1:9" ht="12.75">
      <c r="A123" t="s">
        <v>82</v>
      </c>
      <c r="B123">
        <f>B83*10000/B62</f>
        <v>-2.5148544323022994</v>
      </c>
      <c r="C123">
        <f>C83*10000/C62</f>
        <v>-2.643654679498876</v>
      </c>
      <c r="D123">
        <f>D83*10000/D62</f>
        <v>-0.025952478976933147</v>
      </c>
      <c r="E123">
        <f>E83*10000/E62</f>
        <v>-5.410315319977084</v>
      </c>
      <c r="F123">
        <f>F83*10000/F62</f>
        <v>8.785612168058261</v>
      </c>
      <c r="G123">
        <f>AVERAGE(C123:E123)</f>
        <v>-2.693307492817631</v>
      </c>
      <c r="H123">
        <f>STDEV(C123:E123)</f>
        <v>2.692524809967153</v>
      </c>
      <c r="I123">
        <f>(B123*B4+C123*C4+D123*D4+E123*E4+F123*F4)/SUM(B4:F4)</f>
        <v>-1.14120481557278</v>
      </c>
    </row>
    <row r="124" spans="1:9" ht="12.75">
      <c r="A124" t="s">
        <v>83</v>
      </c>
      <c r="B124">
        <f>B84*10000/B62</f>
        <v>0.7937364175447152</v>
      </c>
      <c r="C124">
        <f>C84*10000/C62</f>
        <v>1.200930325724977</v>
      </c>
      <c r="D124">
        <f>D84*10000/D62</f>
        <v>0.7100808000241288</v>
      </c>
      <c r="E124">
        <f>E84*10000/E62</f>
        <v>-0.20309324481949156</v>
      </c>
      <c r="F124">
        <f>F84*10000/F62</f>
        <v>3.5451359756111995</v>
      </c>
      <c r="G124">
        <f>AVERAGE(C124:E124)</f>
        <v>0.5693059603098715</v>
      </c>
      <c r="H124">
        <f>STDEV(C124:E124)</f>
        <v>0.7125192722190332</v>
      </c>
      <c r="I124">
        <f>(B124*B4+C124*C4+D124*D4+E124*E4+F124*F4)/SUM(B4:F4)</f>
        <v>0.9975568209748266</v>
      </c>
    </row>
    <row r="125" spans="1:9" ht="12.75">
      <c r="A125" t="s">
        <v>84</v>
      </c>
      <c r="B125">
        <f>B85*10000/B62</f>
        <v>-0.03567640015459001</v>
      </c>
      <c r="C125">
        <f>C85*10000/C62</f>
        <v>-0.8948467611229743</v>
      </c>
      <c r="D125">
        <f>D85*10000/D62</f>
        <v>0.28826078838629177</v>
      </c>
      <c r="E125">
        <f>E85*10000/E62</f>
        <v>-1.1900478021044536</v>
      </c>
      <c r="F125">
        <f>F85*10000/F62</f>
        <v>-0.13157343562232984</v>
      </c>
      <c r="G125">
        <f>AVERAGE(C125:E125)</f>
        <v>-0.5988779249470454</v>
      </c>
      <c r="H125">
        <f>STDEV(C125:E125)</f>
        <v>0.7823344784490736</v>
      </c>
      <c r="I125">
        <f>(B125*B4+C125*C4+D125*D4+E125*E4+F125*F4)/SUM(B4:F4)</f>
        <v>-0.45511864758858045</v>
      </c>
    </row>
    <row r="126" spans="1:9" ht="12.75">
      <c r="A126" t="s">
        <v>85</v>
      </c>
      <c r="B126">
        <f>B86*10000/B62</f>
        <v>0.5848317744344455</v>
      </c>
      <c r="C126">
        <f>C86*10000/C62</f>
        <v>0.9802308618241043</v>
      </c>
      <c r="D126">
        <f>D86*10000/D62</f>
        <v>1.0796396687668672</v>
      </c>
      <c r="E126">
        <f>E86*10000/E62</f>
        <v>0.29186501653120617</v>
      </c>
      <c r="F126">
        <f>F86*10000/F62</f>
        <v>0.36588860394365097</v>
      </c>
      <c r="G126">
        <f>AVERAGE(C126:E126)</f>
        <v>0.783911849040726</v>
      </c>
      <c r="H126">
        <f>STDEV(C126:E126)</f>
        <v>0.4290140927305703</v>
      </c>
      <c r="I126">
        <f>(B126*B4+C126*C4+D126*D4+E126*E4+F126*F4)/SUM(B4:F4)</f>
        <v>0.6993873361247086</v>
      </c>
    </row>
    <row r="127" spans="1:9" ht="12.75">
      <c r="A127" t="s">
        <v>86</v>
      </c>
      <c r="B127">
        <f>B87*10000/B62</f>
        <v>0.3632151760506854</v>
      </c>
      <c r="C127">
        <f>C87*10000/C62</f>
        <v>0.16755599967141174</v>
      </c>
      <c r="D127">
        <f>D87*10000/D62</f>
        <v>0.08948548532014484</v>
      </c>
      <c r="E127">
        <f>E87*10000/E62</f>
        <v>0.1886070191896374</v>
      </c>
      <c r="F127">
        <f>F87*10000/F62</f>
        <v>0.6122651844917933</v>
      </c>
      <c r="G127">
        <f>AVERAGE(C127:E127)</f>
        <v>0.14854950139373133</v>
      </c>
      <c r="H127">
        <f>STDEV(C127:E127)</f>
        <v>0.05222264692396239</v>
      </c>
      <c r="I127">
        <f>(B127*B4+C127*C4+D127*D4+E127*E4+F127*F4)/SUM(B4:F4)</f>
        <v>0.24136762822906122</v>
      </c>
    </row>
    <row r="128" spans="1:9" ht="12.75">
      <c r="A128" t="s">
        <v>87</v>
      </c>
      <c r="B128">
        <f>B88*10000/B62</f>
        <v>0.3695400791619481</v>
      </c>
      <c r="C128">
        <f>C88*10000/C62</f>
        <v>0.38828695094428645</v>
      </c>
      <c r="D128">
        <f>D88*10000/D62</f>
        <v>0.25831243909533347</v>
      </c>
      <c r="E128">
        <f>E88*10000/E62</f>
        <v>0.24954751832109226</v>
      </c>
      <c r="F128">
        <f>F88*10000/F62</f>
        <v>0.17977941834392602</v>
      </c>
      <c r="G128">
        <f>AVERAGE(C128:E128)</f>
        <v>0.2987156361202374</v>
      </c>
      <c r="H128">
        <f>STDEV(C128:E128)</f>
        <v>0.07769473140777573</v>
      </c>
      <c r="I128">
        <f>(B128*B4+C128*C4+D128*D4+E128*E4+F128*F4)/SUM(B4:F4)</f>
        <v>0.2931730451358373</v>
      </c>
    </row>
    <row r="129" spans="1:9" ht="12.75">
      <c r="A129" t="s">
        <v>88</v>
      </c>
      <c r="B129">
        <f>B89*10000/B62</f>
        <v>0.04405063601072658</v>
      </c>
      <c r="C129">
        <f>C89*10000/C62</f>
        <v>0.10044437487439996</v>
      </c>
      <c r="D129">
        <f>D89*10000/D62</f>
        <v>0.010759142131829123</v>
      </c>
      <c r="E129">
        <f>E89*10000/E62</f>
        <v>0.05688562906637454</v>
      </c>
      <c r="F129">
        <f>F89*10000/F62</f>
        <v>-0.03545724752721785</v>
      </c>
      <c r="G129">
        <f>AVERAGE(C129:E129)</f>
        <v>0.05602971535753454</v>
      </c>
      <c r="H129">
        <f>STDEV(C129:E129)</f>
        <v>0.04484874228147331</v>
      </c>
      <c r="I129">
        <f>(B129*B4+C129*C4+D129*D4+E129*E4+F129*F4)/SUM(B4:F4)</f>
        <v>0.04212810841651067</v>
      </c>
    </row>
    <row r="130" spans="1:9" ht="12.75">
      <c r="A130" t="s">
        <v>89</v>
      </c>
      <c r="B130">
        <f>B90*10000/B62</f>
        <v>0.08999192254109475</v>
      </c>
      <c r="C130">
        <f>C90*10000/C62</f>
        <v>0.1722658247941464</v>
      </c>
      <c r="D130">
        <f>D90*10000/D62</f>
        <v>0.23318821534094145</v>
      </c>
      <c r="E130">
        <f>E90*10000/E62</f>
        <v>0.14130002534920766</v>
      </c>
      <c r="F130">
        <f>F90*10000/F62</f>
        <v>0.19503230118871343</v>
      </c>
      <c r="G130">
        <f>AVERAGE(C130:E130)</f>
        <v>0.18225135516143184</v>
      </c>
      <c r="H130">
        <f>STDEV(C130:E130)</f>
        <v>0.04675086071428234</v>
      </c>
      <c r="I130">
        <f>(B130*B4+C130*C4+D130*D4+E130*E4+F130*F4)/SUM(B4:F4)</f>
        <v>0.17056040047696963</v>
      </c>
    </row>
    <row r="131" spans="1:9" ht="12.75">
      <c r="A131" t="s">
        <v>90</v>
      </c>
      <c r="B131">
        <f>B91*10000/B62</f>
        <v>0.06365137246695142</v>
      </c>
      <c r="C131">
        <f>C91*10000/C62</f>
        <v>0.0943460854679362</v>
      </c>
      <c r="D131">
        <f>D91*10000/D62</f>
        <v>0.023556856394842726</v>
      </c>
      <c r="E131">
        <f>E91*10000/E62</f>
        <v>0.09192453231763228</v>
      </c>
      <c r="F131">
        <f>F91*10000/F62</f>
        <v>0.05167044973494291</v>
      </c>
      <c r="G131">
        <f>AVERAGE(C131:E131)</f>
        <v>0.0699424913934704</v>
      </c>
      <c r="H131">
        <f>STDEV(C131:E131)</f>
        <v>0.04018938081862389</v>
      </c>
      <c r="I131">
        <f>(B131*B4+C131*C4+D131*D4+E131*E4+F131*F4)/SUM(B4:F4)</f>
        <v>0.06660420285911993</v>
      </c>
    </row>
    <row r="132" spans="1:9" ht="12.75">
      <c r="A132" t="s">
        <v>91</v>
      </c>
      <c r="B132">
        <f>B92*10000/B62</f>
        <v>0.07154523487050259</v>
      </c>
      <c r="C132">
        <f>C92*10000/C62</f>
        <v>0.052981197692804766</v>
      </c>
      <c r="D132">
        <f>D92*10000/D62</f>
        <v>0.045326627989019506</v>
      </c>
      <c r="E132">
        <f>E92*10000/E62</f>
        <v>0.0523927672696019</v>
      </c>
      <c r="F132">
        <f>F92*10000/F62</f>
        <v>0.050654702172628525</v>
      </c>
      <c r="G132">
        <f>AVERAGE(C132:E132)</f>
        <v>0.05023353098380873</v>
      </c>
      <c r="H132">
        <f>STDEV(C132:E132)</f>
        <v>0.004259675497140747</v>
      </c>
      <c r="I132">
        <f>(B132*B4+C132*C4+D132*D4+E132*E4+F132*F4)/SUM(B4:F4)</f>
        <v>0.05338184707514491</v>
      </c>
    </row>
    <row r="133" spans="1:9" ht="12.75">
      <c r="A133" t="s">
        <v>92</v>
      </c>
      <c r="B133">
        <f>B93*10000/B62</f>
        <v>0.08935342957543004</v>
      </c>
      <c r="C133">
        <f>C93*10000/C62</f>
        <v>0.10399429328159505</v>
      </c>
      <c r="D133">
        <f>D93*10000/D62</f>
        <v>0.07798161577165488</v>
      </c>
      <c r="E133">
        <f>E93*10000/E62</f>
        <v>0.09259458238001718</v>
      </c>
      <c r="F133">
        <f>F93*10000/F62</f>
        <v>0.0551559928966854</v>
      </c>
      <c r="G133">
        <f>AVERAGE(C133:E133)</f>
        <v>0.09152349714442237</v>
      </c>
      <c r="H133">
        <f>STDEV(C133:E133)</f>
        <v>0.013039373661931392</v>
      </c>
      <c r="I133">
        <f>(B133*B4+C133*C4+D133*D4+E133*E4+F133*F4)/SUM(B4:F4)</f>
        <v>0.08637316505135569</v>
      </c>
    </row>
    <row r="134" spans="1:9" ht="12.75">
      <c r="A134" t="s">
        <v>93</v>
      </c>
      <c r="B134">
        <f>B94*10000/B62</f>
        <v>-0.02018284405905173</v>
      </c>
      <c r="C134">
        <f>C94*10000/C62</f>
        <v>-0.0072294186610893495</v>
      </c>
      <c r="D134">
        <f>D94*10000/D62</f>
        <v>0.018065953386210386</v>
      </c>
      <c r="E134">
        <f>E94*10000/E62</f>
        <v>0.023355824480233676</v>
      </c>
      <c r="F134">
        <f>F94*10000/F62</f>
        <v>-0.014983738345790474</v>
      </c>
      <c r="G134">
        <f>AVERAGE(C134:E134)</f>
        <v>0.011397453068451571</v>
      </c>
      <c r="H134">
        <f>STDEV(C134:E134)</f>
        <v>0.016346741169707923</v>
      </c>
      <c r="I134">
        <f>(B134*B4+C134*C4+D134*D4+E134*E4+F134*F4)/SUM(B4:F4)</f>
        <v>0.003307814421723964</v>
      </c>
    </row>
    <row r="135" spans="1:9" ht="12.75">
      <c r="A135" t="s">
        <v>94</v>
      </c>
      <c r="B135">
        <f>B95*10000/B62</f>
        <v>-0.0030060572032923043</v>
      </c>
      <c r="C135">
        <f>C95*10000/C62</f>
        <v>0.002393845011844696</v>
      </c>
      <c r="D135">
        <f>D95*10000/D62</f>
        <v>0.0030585500810253762</v>
      </c>
      <c r="E135">
        <f>E95*10000/E62</f>
        <v>0.0006706716036928257</v>
      </c>
      <c r="F135">
        <f>F95*10000/F62</f>
        <v>0.0042240628514812455</v>
      </c>
      <c r="G135">
        <f>AVERAGE(C135:E135)</f>
        <v>0.002041022232187633</v>
      </c>
      <c r="H135">
        <f>STDEV(C135:E135)</f>
        <v>0.0012324178840842526</v>
      </c>
      <c r="I135">
        <f>(B135*B4+C135*C4+D135*D4+E135*E4+F135*F4)/SUM(B4:F4)</f>
        <v>0.0015989687177864042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2005-11-22T06:10:38Z</cp:lastPrinted>
  <dcterms:created xsi:type="dcterms:W3CDTF">2005-11-22T06:10:38Z</dcterms:created>
  <dcterms:modified xsi:type="dcterms:W3CDTF">2005-11-22T18:19:38Z</dcterms:modified>
  <cp:category/>
  <cp:version/>
  <cp:contentType/>
  <cp:contentStatus/>
</cp:coreProperties>
</file>