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<sst xmlns="http://schemas.openxmlformats.org/spreadsheetml/2006/main" count="204" uniqueCount="98">
  <si>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22/11/2005       07:09:52</t>
  </si>
  <si>
    <t>LISSNER</t>
  </si>
  <si>
    <t>HCMQAP739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</si>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</sst>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0794869"/>
        <c:axId val="54500638"/>
      </c:lineChart>
      <c:catAx>
        <c:axId val="507948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500638"/>
        <c:crosses val="autoZero"/>
        <c:auto val="1"/>
        <c:lblOffset val="100"/>
        <c:noMultiLvlLbl val="0"/>
      </c:catAx>
      <c:valAx>
        <c:axId val="54500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794869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-0.002266</v>
      </c>
      <c r="C4" s="12">
        <v>-0.003764</v>
      </c>
      <c r="D4" s="12">
        <v>-0.003761</v>
      </c>
      <c r="E4" s="12">
        <v>-0.00376</v>
      </c>
      <c r="F4" s="24">
        <v>-0.002079</v>
      </c>
      <c r="G4" s="34">
        <v>-0.011722</v>
      </c>
    </row>
    <row r="5" spans="1:7" ht="12.75" thickBot="1">
      <c r="A5" s="44" t="s">
        <v>13</v>
      </c>
      <c r="B5" s="45">
        <v>5.786247</v>
      </c>
      <c r="C5" s="46">
        <v>3.332528</v>
      </c>
      <c r="D5" s="46">
        <v>-0.606535</v>
      </c>
      <c r="E5" s="46">
        <v>-3.151795</v>
      </c>
      <c r="F5" s="47">
        <v>-5.467621</v>
      </c>
      <c r="G5" s="48">
        <v>1.18608</v>
      </c>
    </row>
    <row r="6" spans="1:7" ht="12.75" thickTop="1">
      <c r="A6" s="6" t="s">
        <v>14</v>
      </c>
      <c r="B6" s="39">
        <v>49.73015</v>
      </c>
      <c r="C6" s="40">
        <v>-104.1078</v>
      </c>
      <c r="D6" s="40">
        <v>56.5236</v>
      </c>
      <c r="E6" s="40">
        <v>-38.52613</v>
      </c>
      <c r="F6" s="41">
        <v>101.6761</v>
      </c>
      <c r="G6" s="42">
        <v>-0.001795478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3.944959</v>
      </c>
      <c r="C8" s="13">
        <v>1.017983</v>
      </c>
      <c r="D8" s="13">
        <v>2.081</v>
      </c>
      <c r="E8" s="13">
        <v>2.022607</v>
      </c>
      <c r="F8" s="25">
        <v>0.1404303</v>
      </c>
      <c r="G8" s="35">
        <v>1.823123</v>
      </c>
    </row>
    <row r="9" spans="1:7" ht="12">
      <c r="A9" s="20" t="s">
        <v>17</v>
      </c>
      <c r="B9" s="29">
        <v>0.5820123</v>
      </c>
      <c r="C9" s="13">
        <v>0.00468903</v>
      </c>
      <c r="D9" s="13">
        <v>0.26812</v>
      </c>
      <c r="E9" s="13">
        <v>-0.3767063</v>
      </c>
      <c r="F9" s="25">
        <v>-0.3471974</v>
      </c>
      <c r="G9" s="35">
        <v>0.01334709</v>
      </c>
    </row>
    <row r="10" spans="1:7" ht="12">
      <c r="A10" s="20" t="s">
        <v>18</v>
      </c>
      <c r="B10" s="29">
        <v>-0.2741814</v>
      </c>
      <c r="C10" s="13">
        <v>0.61129</v>
      </c>
      <c r="D10" s="13">
        <v>-0.4206127</v>
      </c>
      <c r="E10" s="13">
        <v>-0.9892096</v>
      </c>
      <c r="F10" s="25">
        <v>-0.2149438</v>
      </c>
      <c r="G10" s="35">
        <v>-0.2603334</v>
      </c>
    </row>
    <row r="11" spans="1:7" ht="12">
      <c r="A11" s="21" t="s">
        <v>19</v>
      </c>
      <c r="B11" s="31">
        <v>2.629156</v>
      </c>
      <c r="C11" s="15">
        <v>1.151357</v>
      </c>
      <c r="D11" s="15">
        <v>1.738602</v>
      </c>
      <c r="E11" s="15">
        <v>0.9372665</v>
      </c>
      <c r="F11" s="27">
        <v>12.73793</v>
      </c>
      <c r="G11" s="37">
        <v>2.996547</v>
      </c>
    </row>
    <row r="12" spans="1:7" ht="12">
      <c r="A12" s="20" t="s">
        <v>20</v>
      </c>
      <c r="B12" s="29">
        <v>-0.008094171</v>
      </c>
      <c r="C12" s="13">
        <v>-0.08068994</v>
      </c>
      <c r="D12" s="13">
        <v>-0.1643144</v>
      </c>
      <c r="E12" s="13">
        <v>-0.5395993</v>
      </c>
      <c r="F12" s="25">
        <v>-0.7088776</v>
      </c>
      <c r="G12" s="35">
        <v>-0.2842321</v>
      </c>
    </row>
    <row r="13" spans="1:7" ht="12">
      <c r="A13" s="20" t="s">
        <v>21</v>
      </c>
      <c r="B13" s="29">
        <v>-0.1687825</v>
      </c>
      <c r="C13" s="13">
        <v>0.04216352</v>
      </c>
      <c r="D13" s="13">
        <v>0.09845029</v>
      </c>
      <c r="E13" s="13">
        <v>-0.2398391</v>
      </c>
      <c r="F13" s="25">
        <v>-0.2027311</v>
      </c>
      <c r="G13" s="35">
        <v>-0.07525849</v>
      </c>
    </row>
    <row r="14" spans="1:7" ht="12">
      <c r="A14" s="20" t="s">
        <v>22</v>
      </c>
      <c r="B14" s="29">
        <v>0.06209466</v>
      </c>
      <c r="C14" s="13">
        <v>0.1059571</v>
      </c>
      <c r="D14" s="13">
        <v>0.03101647</v>
      </c>
      <c r="E14" s="13">
        <v>-0.01068629</v>
      </c>
      <c r="F14" s="25">
        <v>0.03277062</v>
      </c>
      <c r="G14" s="35">
        <v>0.04376727</v>
      </c>
    </row>
    <row r="15" spans="1:7" ht="12">
      <c r="A15" s="21" t="s">
        <v>23</v>
      </c>
      <c r="B15" s="31">
        <v>-0.4129825</v>
      </c>
      <c r="C15" s="15">
        <v>-0.1995365</v>
      </c>
      <c r="D15" s="15">
        <v>-0.1448359</v>
      </c>
      <c r="E15" s="15">
        <v>-0.2056208</v>
      </c>
      <c r="F15" s="27">
        <v>-0.3852779</v>
      </c>
      <c r="G15" s="37">
        <v>-0.2434828</v>
      </c>
    </row>
    <row r="16" spans="1:7" ht="12">
      <c r="A16" s="20" t="s">
        <v>24</v>
      </c>
      <c r="B16" s="29">
        <v>-0.03426686</v>
      </c>
      <c r="C16" s="13">
        <v>-0.01548062</v>
      </c>
      <c r="D16" s="13">
        <v>-0.03781343</v>
      </c>
      <c r="E16" s="13">
        <v>-0.00749535</v>
      </c>
      <c r="F16" s="25">
        <v>-0.03157527</v>
      </c>
      <c r="G16" s="35">
        <v>-0.02379989</v>
      </c>
    </row>
    <row r="17" spans="1:7" ht="12">
      <c r="A17" s="20" t="s">
        <v>25</v>
      </c>
      <c r="B17" s="29">
        <v>-0.02807232</v>
      </c>
      <c r="C17" s="13">
        <v>-0.03230236</v>
      </c>
      <c r="D17" s="13">
        <v>-0.01512969</v>
      </c>
      <c r="E17" s="13">
        <v>-0.007527535</v>
      </c>
      <c r="F17" s="25">
        <v>-0.02153857</v>
      </c>
      <c r="G17" s="35">
        <v>-0.02015959</v>
      </c>
    </row>
    <row r="18" spans="1:7" ht="12">
      <c r="A18" s="20" t="s">
        <v>26</v>
      </c>
      <c r="B18" s="29">
        <v>0.01672955</v>
      </c>
      <c r="C18" s="13">
        <v>0.05693458</v>
      </c>
      <c r="D18" s="13">
        <v>0.03282846</v>
      </c>
      <c r="E18" s="13">
        <v>0.06479794</v>
      </c>
      <c r="F18" s="25">
        <v>-0.01676851</v>
      </c>
      <c r="G18" s="35">
        <v>0.03740266</v>
      </c>
    </row>
    <row r="19" spans="1:7" ht="12">
      <c r="A19" s="21" t="s">
        <v>27</v>
      </c>
      <c r="B19" s="31">
        <v>-0.2125088</v>
      </c>
      <c r="C19" s="15">
        <v>-0.1889383</v>
      </c>
      <c r="D19" s="15">
        <v>-0.207051</v>
      </c>
      <c r="E19" s="15">
        <v>-0.1998962</v>
      </c>
      <c r="F19" s="27">
        <v>-0.141733</v>
      </c>
      <c r="G19" s="37">
        <v>-0.1930722</v>
      </c>
    </row>
    <row r="20" spans="1:7" ht="12.75" thickBot="1">
      <c r="A20" s="44" t="s">
        <v>28</v>
      </c>
      <c r="B20" s="45">
        <v>-0.003339779</v>
      </c>
      <c r="C20" s="46">
        <v>0.002107072</v>
      </c>
      <c r="D20" s="46">
        <v>0.006117978</v>
      </c>
      <c r="E20" s="46">
        <v>0.008129318</v>
      </c>
      <c r="F20" s="47">
        <v>-0.0002247011</v>
      </c>
      <c r="G20" s="48">
        <v>0.003420794</v>
      </c>
    </row>
    <row r="21" spans="1:7" ht="12.75" thickTop="1">
      <c r="A21" s="6" t="s">
        <v>29</v>
      </c>
      <c r="B21" s="39">
        <v>-80.01936</v>
      </c>
      <c r="C21" s="40">
        <v>84.3111</v>
      </c>
      <c r="D21" s="40">
        <v>-21.34589</v>
      </c>
      <c r="E21" s="40">
        <v>-29.35969</v>
      </c>
      <c r="F21" s="41">
        <v>26.38223</v>
      </c>
      <c r="G21" s="43">
        <v>0.009882667</v>
      </c>
    </row>
    <row r="22" spans="1:7" ht="12">
      <c r="A22" s="20" t="s">
        <v>30</v>
      </c>
      <c r="B22" s="29">
        <v>115.7301</v>
      </c>
      <c r="C22" s="13">
        <v>66.65155</v>
      </c>
      <c r="D22" s="13">
        <v>-12.13071</v>
      </c>
      <c r="E22" s="13">
        <v>-63.03674</v>
      </c>
      <c r="F22" s="25">
        <v>-109.3568</v>
      </c>
      <c r="G22" s="36">
        <v>0</v>
      </c>
    </row>
    <row r="23" spans="1:7" ht="12">
      <c r="A23" s="20" t="s">
        <v>31</v>
      </c>
      <c r="B23" s="29">
        <v>-0.658001</v>
      </c>
      <c r="C23" s="13">
        <v>1.139675</v>
      </c>
      <c r="D23" s="13">
        <v>0.2598492</v>
      </c>
      <c r="E23" s="13">
        <v>-2.821681</v>
      </c>
      <c r="F23" s="25">
        <v>4.988035</v>
      </c>
      <c r="G23" s="35">
        <v>0.2261585</v>
      </c>
    </row>
    <row r="24" spans="1:7" ht="12">
      <c r="A24" s="20" t="s">
        <v>32</v>
      </c>
      <c r="B24" s="29">
        <v>-0.7784042</v>
      </c>
      <c r="C24" s="13">
        <v>3.592475</v>
      </c>
      <c r="D24" s="13">
        <v>3.399844</v>
      </c>
      <c r="E24" s="13">
        <v>3.803246</v>
      </c>
      <c r="F24" s="25">
        <v>3.376072</v>
      </c>
      <c r="G24" s="35">
        <v>2.93431</v>
      </c>
    </row>
    <row r="25" spans="1:7" ht="12">
      <c r="A25" s="20" t="s">
        <v>33</v>
      </c>
      <c r="B25" s="29">
        <v>-0.2089707</v>
      </c>
      <c r="C25" s="13">
        <v>0.8114544</v>
      </c>
      <c r="D25" s="13">
        <v>0.04432846</v>
      </c>
      <c r="E25" s="13">
        <v>-0.6442436</v>
      </c>
      <c r="F25" s="25">
        <v>-1.031781</v>
      </c>
      <c r="G25" s="35">
        <v>-0.1164396</v>
      </c>
    </row>
    <row r="26" spans="1:7" ht="12">
      <c r="A26" s="21" t="s">
        <v>34</v>
      </c>
      <c r="B26" s="31">
        <v>-0.1105339</v>
      </c>
      <c r="C26" s="15">
        <v>-0.6278153</v>
      </c>
      <c r="D26" s="15">
        <v>-0.4035272</v>
      </c>
      <c r="E26" s="15">
        <v>-0.02534564</v>
      </c>
      <c r="F26" s="27">
        <v>1.181238</v>
      </c>
      <c r="G26" s="37">
        <v>-0.1134684</v>
      </c>
    </row>
    <row r="27" spans="1:7" ht="12">
      <c r="A27" s="20" t="s">
        <v>35</v>
      </c>
      <c r="B27" s="29">
        <v>0.2757545</v>
      </c>
      <c r="C27" s="13">
        <v>-0.007278325</v>
      </c>
      <c r="D27" s="13">
        <v>0.04617606</v>
      </c>
      <c r="E27" s="13">
        <v>0.1077488</v>
      </c>
      <c r="F27" s="25">
        <v>0.3285401</v>
      </c>
      <c r="G27" s="35">
        <v>0.1189801</v>
      </c>
    </row>
    <row r="28" spans="1:7" ht="12">
      <c r="A28" s="20" t="s">
        <v>36</v>
      </c>
      <c r="B28" s="29">
        <v>-0.2908411</v>
      </c>
      <c r="C28" s="13">
        <v>0.6428239</v>
      </c>
      <c r="D28" s="13">
        <v>0.4456847</v>
      </c>
      <c r="E28" s="13">
        <v>0.5692982</v>
      </c>
      <c r="F28" s="25">
        <v>0.3575836</v>
      </c>
      <c r="G28" s="35">
        <v>0.4043926</v>
      </c>
    </row>
    <row r="29" spans="1:7" ht="12">
      <c r="A29" s="20" t="s">
        <v>37</v>
      </c>
      <c r="B29" s="29">
        <v>0.08530686</v>
      </c>
      <c r="C29" s="13">
        <v>-0.08583958</v>
      </c>
      <c r="D29" s="13">
        <v>-0.04649252</v>
      </c>
      <c r="E29" s="13">
        <v>-0.05114011</v>
      </c>
      <c r="F29" s="25">
        <v>0.06688931</v>
      </c>
      <c r="G29" s="35">
        <v>-0.02289895</v>
      </c>
    </row>
    <row r="30" spans="1:7" ht="12">
      <c r="A30" s="21" t="s">
        <v>38</v>
      </c>
      <c r="B30" s="31">
        <v>0.04922782</v>
      </c>
      <c r="C30" s="15">
        <v>0.07054973</v>
      </c>
      <c r="D30" s="15">
        <v>0.02356434</v>
      </c>
      <c r="E30" s="15">
        <v>0.02952992</v>
      </c>
      <c r="F30" s="27">
        <v>0.2819509</v>
      </c>
      <c r="G30" s="37">
        <v>0.07442683</v>
      </c>
    </row>
    <row r="31" spans="1:7" ht="12">
      <c r="A31" s="20" t="s">
        <v>39</v>
      </c>
      <c r="B31" s="29">
        <v>0.01804268</v>
      </c>
      <c r="C31" s="13">
        <v>-0.07617668</v>
      </c>
      <c r="D31" s="13">
        <v>-0.02097303</v>
      </c>
      <c r="E31" s="13">
        <v>0.003926245</v>
      </c>
      <c r="F31" s="25">
        <v>0.03171803</v>
      </c>
      <c r="G31" s="35">
        <v>-0.01560831</v>
      </c>
    </row>
    <row r="32" spans="1:7" ht="12">
      <c r="A32" s="20" t="s">
        <v>40</v>
      </c>
      <c r="B32" s="29">
        <v>-0.009772774</v>
      </c>
      <c r="C32" s="13">
        <v>0.08608596</v>
      </c>
      <c r="D32" s="13">
        <v>0.04851602</v>
      </c>
      <c r="E32" s="13">
        <v>0.04877254</v>
      </c>
      <c r="F32" s="25">
        <v>0.02065808</v>
      </c>
      <c r="G32" s="35">
        <v>0.04547042</v>
      </c>
    </row>
    <row r="33" spans="1:7" ht="12">
      <c r="A33" s="20" t="s">
        <v>41</v>
      </c>
      <c r="B33" s="29">
        <v>0.1085131</v>
      </c>
      <c r="C33" s="13">
        <v>0.04922391</v>
      </c>
      <c r="D33" s="13">
        <v>0.08129564</v>
      </c>
      <c r="E33" s="13">
        <v>0.08603997</v>
      </c>
      <c r="F33" s="25">
        <v>0.04675736</v>
      </c>
      <c r="G33" s="35">
        <v>0.07406151</v>
      </c>
    </row>
    <row r="34" spans="1:7" ht="12">
      <c r="A34" s="21" t="s">
        <v>42</v>
      </c>
      <c r="B34" s="31">
        <v>-0.01144689</v>
      </c>
      <c r="C34" s="15">
        <v>-0.003144579</v>
      </c>
      <c r="D34" s="15">
        <v>0.00197466</v>
      </c>
      <c r="E34" s="15">
        <v>0.001023177</v>
      </c>
      <c r="F34" s="27">
        <v>-0.0182438</v>
      </c>
      <c r="G34" s="37">
        <v>-0.004095109</v>
      </c>
    </row>
    <row r="35" spans="1:7" ht="12.75" thickBot="1">
      <c r="A35" s="22" t="s">
        <v>43</v>
      </c>
      <c r="B35" s="32">
        <v>-0.001309726</v>
      </c>
      <c r="C35" s="16">
        <v>-0.0004079817</v>
      </c>
      <c r="D35" s="16">
        <v>0.002260388</v>
      </c>
      <c r="E35" s="16">
        <v>-0.008780983</v>
      </c>
      <c r="F35" s="28">
        <v>-0.00100581</v>
      </c>
      <c r="G35" s="38">
        <v>-0.001990928</v>
      </c>
    </row>
    <row r="36" spans="1:7" ht="12">
      <c r="A36" s="4" t="s">
        <v>44</v>
      </c>
      <c r="B36" s="3">
        <v>21.23108</v>
      </c>
      <c r="C36" s="3">
        <v>21.22498</v>
      </c>
      <c r="D36" s="3">
        <v>21.23108</v>
      </c>
      <c r="E36" s="3">
        <v>21.22498</v>
      </c>
      <c r="F36" s="3">
        <v>21.23108</v>
      </c>
      <c r="G36" s="3"/>
    </row>
    <row r="37" spans="1:6" ht="12">
      <c r="A37" s="4" t="s">
        <v>45</v>
      </c>
      <c r="B37" s="2">
        <v>-0.2426148</v>
      </c>
      <c r="C37" s="2">
        <v>-0.1546224</v>
      </c>
      <c r="D37" s="2">
        <v>-0.1378377</v>
      </c>
      <c r="E37" s="2">
        <v>-0.1230876</v>
      </c>
      <c r="F37" s="2">
        <v>-0.1118978</v>
      </c>
    </row>
    <row r="38" spans="1:7" ht="12">
      <c r="A38" s="4" t="s">
        <v>53</v>
      </c>
      <c r="B38" s="2">
        <v>-8.295584E-05</v>
      </c>
      <c r="C38" s="2">
        <v>0.0001760201</v>
      </c>
      <c r="D38" s="2">
        <v>-9.6134E-05</v>
      </c>
      <c r="E38" s="2">
        <v>6.517721E-05</v>
      </c>
      <c r="F38" s="2">
        <v>-0.0001723383</v>
      </c>
      <c r="G38" s="2">
        <v>0.0002798712</v>
      </c>
    </row>
    <row r="39" spans="1:7" ht="12.75" thickBot="1">
      <c r="A39" s="4" t="s">
        <v>54</v>
      </c>
      <c r="B39" s="2">
        <v>0.000136993</v>
      </c>
      <c r="C39" s="2">
        <v>-0.0001445021</v>
      </c>
      <c r="D39" s="2">
        <v>3.61714E-05</v>
      </c>
      <c r="E39" s="2">
        <v>5.032232E-05</v>
      </c>
      <c r="F39" s="2">
        <v>-4.673443E-05</v>
      </c>
      <c r="G39" s="2">
        <v>0.000781393</v>
      </c>
    </row>
    <row r="40" spans="2:7" ht="12.75" thickBot="1">
      <c r="B40" s="7" t="s">
        <v>46</v>
      </c>
      <c r="C40" s="18">
        <v>-0.003762</v>
      </c>
      <c r="D40" s="17" t="s">
        <v>47</v>
      </c>
      <c r="E40" s="18">
        <v>3.115985</v>
      </c>
      <c r="F40" s="17" t="s">
        <v>48</v>
      </c>
      <c r="G40" s="8">
        <v>55.128172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0.002266</v>
      </c>
      <c r="C4">
        <v>0.003764</v>
      </c>
      <c r="D4">
        <v>0.003761</v>
      </c>
      <c r="E4">
        <v>0.00376</v>
      </c>
      <c r="F4">
        <v>0.002079</v>
      </c>
      <c r="G4">
        <v>0.011722</v>
      </c>
    </row>
    <row r="5" spans="1:7" ht="12.75">
      <c r="A5" t="s">
        <v>13</v>
      </c>
      <c r="B5">
        <v>5.786247</v>
      </c>
      <c r="C5">
        <v>3.332528</v>
      </c>
      <c r="D5">
        <v>-0.606535</v>
      </c>
      <c r="E5">
        <v>-3.151795</v>
      </c>
      <c r="F5">
        <v>-5.467621</v>
      </c>
      <c r="G5">
        <v>1.18608</v>
      </c>
    </row>
    <row r="6" spans="1:7" ht="12.75">
      <c r="A6" t="s">
        <v>14</v>
      </c>
      <c r="B6" s="49">
        <v>49.73015</v>
      </c>
      <c r="C6" s="49">
        <v>-104.1078</v>
      </c>
      <c r="D6" s="49">
        <v>56.5236</v>
      </c>
      <c r="E6" s="49">
        <v>-38.52613</v>
      </c>
      <c r="F6" s="49">
        <v>101.6761</v>
      </c>
      <c r="G6" s="49">
        <v>-0.001795478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3.944959</v>
      </c>
      <c r="C8" s="49">
        <v>1.017983</v>
      </c>
      <c r="D8" s="49">
        <v>2.081</v>
      </c>
      <c r="E8" s="49">
        <v>2.022607</v>
      </c>
      <c r="F8" s="49">
        <v>0.1404303</v>
      </c>
      <c r="G8" s="49">
        <v>1.823123</v>
      </c>
    </row>
    <row r="9" spans="1:7" ht="12.75">
      <c r="A9" t="s">
        <v>17</v>
      </c>
      <c r="B9" s="49">
        <v>0.5820123</v>
      </c>
      <c r="C9" s="49">
        <v>0.00468903</v>
      </c>
      <c r="D9" s="49">
        <v>0.26812</v>
      </c>
      <c r="E9" s="49">
        <v>-0.3767063</v>
      </c>
      <c r="F9" s="49">
        <v>-0.3471974</v>
      </c>
      <c r="G9" s="49">
        <v>0.01334709</v>
      </c>
    </row>
    <row r="10" spans="1:7" ht="12.75">
      <c r="A10" t="s">
        <v>18</v>
      </c>
      <c r="B10" s="49">
        <v>-0.2741814</v>
      </c>
      <c r="C10" s="49">
        <v>0.61129</v>
      </c>
      <c r="D10" s="49">
        <v>-0.4206127</v>
      </c>
      <c r="E10" s="49">
        <v>-0.9892096</v>
      </c>
      <c r="F10" s="49">
        <v>-0.2149438</v>
      </c>
      <c r="G10" s="49">
        <v>-0.2603334</v>
      </c>
    </row>
    <row r="11" spans="1:7" ht="12.75">
      <c r="A11" t="s">
        <v>19</v>
      </c>
      <c r="B11" s="49">
        <v>2.629156</v>
      </c>
      <c r="C11" s="49">
        <v>1.151357</v>
      </c>
      <c r="D11" s="49">
        <v>1.738602</v>
      </c>
      <c r="E11" s="49">
        <v>0.9372665</v>
      </c>
      <c r="F11" s="49">
        <v>12.73793</v>
      </c>
      <c r="G11" s="49">
        <v>2.996547</v>
      </c>
    </row>
    <row r="12" spans="1:7" ht="12.75">
      <c r="A12" t="s">
        <v>20</v>
      </c>
      <c r="B12" s="49">
        <v>-0.008094171</v>
      </c>
      <c r="C12" s="49">
        <v>-0.08068994</v>
      </c>
      <c r="D12" s="49">
        <v>-0.1643144</v>
      </c>
      <c r="E12" s="49">
        <v>-0.5395993</v>
      </c>
      <c r="F12" s="49">
        <v>-0.7088776</v>
      </c>
      <c r="G12" s="49">
        <v>-0.2842321</v>
      </c>
    </row>
    <row r="13" spans="1:7" ht="12.75">
      <c r="A13" t="s">
        <v>21</v>
      </c>
      <c r="B13" s="49">
        <v>-0.1687825</v>
      </c>
      <c r="C13" s="49">
        <v>0.04216352</v>
      </c>
      <c r="D13" s="49">
        <v>0.09845029</v>
      </c>
      <c r="E13" s="49">
        <v>-0.2398391</v>
      </c>
      <c r="F13" s="49">
        <v>-0.2027311</v>
      </c>
      <c r="G13" s="49">
        <v>-0.07525849</v>
      </c>
    </row>
    <row r="14" spans="1:7" ht="12.75">
      <c r="A14" t="s">
        <v>22</v>
      </c>
      <c r="B14" s="49">
        <v>0.06209466</v>
      </c>
      <c r="C14" s="49">
        <v>0.1059571</v>
      </c>
      <c r="D14" s="49">
        <v>0.03101647</v>
      </c>
      <c r="E14" s="49">
        <v>-0.01068629</v>
      </c>
      <c r="F14" s="49">
        <v>0.03277062</v>
      </c>
      <c r="G14" s="49">
        <v>0.04376727</v>
      </c>
    </row>
    <row r="15" spans="1:7" ht="12.75">
      <c r="A15" t="s">
        <v>23</v>
      </c>
      <c r="B15" s="49">
        <v>-0.4129825</v>
      </c>
      <c r="C15" s="49">
        <v>-0.1995365</v>
      </c>
      <c r="D15" s="49">
        <v>-0.1448359</v>
      </c>
      <c r="E15" s="49">
        <v>-0.2056208</v>
      </c>
      <c r="F15" s="49">
        <v>-0.3852779</v>
      </c>
      <c r="G15" s="49">
        <v>-0.2434828</v>
      </c>
    </row>
    <row r="16" spans="1:7" ht="12.75">
      <c r="A16" t="s">
        <v>24</v>
      </c>
      <c r="B16" s="49">
        <v>-0.03426686</v>
      </c>
      <c r="C16" s="49">
        <v>-0.01548062</v>
      </c>
      <c r="D16" s="49">
        <v>-0.03781343</v>
      </c>
      <c r="E16" s="49">
        <v>-0.00749535</v>
      </c>
      <c r="F16" s="49">
        <v>-0.03157527</v>
      </c>
      <c r="G16" s="49">
        <v>-0.02379989</v>
      </c>
    </row>
    <row r="17" spans="1:7" ht="12.75">
      <c r="A17" t="s">
        <v>25</v>
      </c>
      <c r="B17" s="49">
        <v>-0.02807232</v>
      </c>
      <c r="C17" s="49">
        <v>-0.03230236</v>
      </c>
      <c r="D17" s="49">
        <v>-0.01512969</v>
      </c>
      <c r="E17" s="49">
        <v>-0.007527535</v>
      </c>
      <c r="F17" s="49">
        <v>-0.02153857</v>
      </c>
      <c r="G17" s="49">
        <v>-0.02015959</v>
      </c>
    </row>
    <row r="18" spans="1:7" ht="12.75">
      <c r="A18" t="s">
        <v>26</v>
      </c>
      <c r="B18" s="49">
        <v>0.01672955</v>
      </c>
      <c r="C18" s="49">
        <v>0.05693458</v>
      </c>
      <c r="D18" s="49">
        <v>0.03282846</v>
      </c>
      <c r="E18" s="49">
        <v>0.06479794</v>
      </c>
      <c r="F18" s="49">
        <v>-0.01676851</v>
      </c>
      <c r="G18" s="49">
        <v>0.03740266</v>
      </c>
    </row>
    <row r="19" spans="1:7" ht="12.75">
      <c r="A19" t="s">
        <v>27</v>
      </c>
      <c r="B19" s="49">
        <v>-0.2125088</v>
      </c>
      <c r="C19" s="49">
        <v>-0.1889383</v>
      </c>
      <c r="D19" s="49">
        <v>-0.207051</v>
      </c>
      <c r="E19" s="49">
        <v>-0.1998962</v>
      </c>
      <c r="F19" s="49">
        <v>-0.141733</v>
      </c>
      <c r="G19" s="49">
        <v>-0.1930722</v>
      </c>
    </row>
    <row r="20" spans="1:7" ht="12.75">
      <c r="A20" t="s">
        <v>28</v>
      </c>
      <c r="B20" s="49">
        <v>-0.003339779</v>
      </c>
      <c r="C20" s="49">
        <v>0.002107072</v>
      </c>
      <c r="D20" s="49">
        <v>0.006117978</v>
      </c>
      <c r="E20" s="49">
        <v>0.008129318</v>
      </c>
      <c r="F20" s="49">
        <v>-0.0002247011</v>
      </c>
      <c r="G20" s="49">
        <v>0.003420794</v>
      </c>
    </row>
    <row r="21" spans="1:7" ht="12.75">
      <c r="A21" t="s">
        <v>29</v>
      </c>
      <c r="B21" s="49">
        <v>-80.01936</v>
      </c>
      <c r="C21" s="49">
        <v>84.3111</v>
      </c>
      <c r="D21" s="49">
        <v>-21.34589</v>
      </c>
      <c r="E21" s="49">
        <v>-29.35969</v>
      </c>
      <c r="F21" s="49">
        <v>26.38223</v>
      </c>
      <c r="G21" s="49">
        <v>0.009882667</v>
      </c>
    </row>
    <row r="22" spans="1:7" ht="12.75">
      <c r="A22" t="s">
        <v>30</v>
      </c>
      <c r="B22" s="49">
        <v>115.7301</v>
      </c>
      <c r="C22" s="49">
        <v>66.65155</v>
      </c>
      <c r="D22" s="49">
        <v>-12.13071</v>
      </c>
      <c r="E22" s="49">
        <v>-63.03674</v>
      </c>
      <c r="F22" s="49">
        <v>-109.3568</v>
      </c>
      <c r="G22" s="49">
        <v>0</v>
      </c>
    </row>
    <row r="23" spans="1:7" ht="12.75">
      <c r="A23" t="s">
        <v>31</v>
      </c>
      <c r="B23" s="49">
        <v>-0.658001</v>
      </c>
      <c r="C23" s="49">
        <v>1.139675</v>
      </c>
      <c r="D23" s="49">
        <v>0.2598492</v>
      </c>
      <c r="E23" s="49">
        <v>-2.821681</v>
      </c>
      <c r="F23" s="49">
        <v>4.988035</v>
      </c>
      <c r="G23" s="49">
        <v>0.2261585</v>
      </c>
    </row>
    <row r="24" spans="1:7" ht="12.75">
      <c r="A24" t="s">
        <v>32</v>
      </c>
      <c r="B24" s="49">
        <v>-0.7784042</v>
      </c>
      <c r="C24" s="49">
        <v>3.592475</v>
      </c>
      <c r="D24" s="49">
        <v>3.399844</v>
      </c>
      <c r="E24" s="49">
        <v>3.803246</v>
      </c>
      <c r="F24" s="49">
        <v>3.376072</v>
      </c>
      <c r="G24" s="49">
        <v>2.93431</v>
      </c>
    </row>
    <row r="25" spans="1:7" ht="12.75">
      <c r="A25" t="s">
        <v>33</v>
      </c>
      <c r="B25" s="49">
        <v>-0.2089707</v>
      </c>
      <c r="C25" s="49">
        <v>0.8114544</v>
      </c>
      <c r="D25" s="49">
        <v>0.04432846</v>
      </c>
      <c r="E25" s="49">
        <v>-0.6442436</v>
      </c>
      <c r="F25" s="49">
        <v>-1.031781</v>
      </c>
      <c r="G25" s="49">
        <v>-0.1164396</v>
      </c>
    </row>
    <row r="26" spans="1:7" ht="12.75">
      <c r="A26" t="s">
        <v>34</v>
      </c>
      <c r="B26" s="49">
        <v>-0.1105339</v>
      </c>
      <c r="C26" s="49">
        <v>-0.6278153</v>
      </c>
      <c r="D26" s="49">
        <v>-0.4035272</v>
      </c>
      <c r="E26" s="49">
        <v>-0.02534564</v>
      </c>
      <c r="F26" s="49">
        <v>1.181238</v>
      </c>
      <c r="G26" s="49">
        <v>-0.1134684</v>
      </c>
    </row>
    <row r="27" spans="1:7" ht="12.75">
      <c r="A27" t="s">
        <v>35</v>
      </c>
      <c r="B27" s="49">
        <v>0.2757545</v>
      </c>
      <c r="C27" s="49">
        <v>-0.007278325</v>
      </c>
      <c r="D27" s="49">
        <v>0.04617606</v>
      </c>
      <c r="E27" s="49">
        <v>0.1077488</v>
      </c>
      <c r="F27" s="49">
        <v>0.3285401</v>
      </c>
      <c r="G27" s="49">
        <v>0.1189801</v>
      </c>
    </row>
    <row r="28" spans="1:7" ht="12.75">
      <c r="A28" t="s">
        <v>36</v>
      </c>
      <c r="B28" s="49">
        <v>-0.2908411</v>
      </c>
      <c r="C28" s="49">
        <v>0.6428239</v>
      </c>
      <c r="D28" s="49">
        <v>0.4456847</v>
      </c>
      <c r="E28" s="49">
        <v>0.5692982</v>
      </c>
      <c r="F28" s="49">
        <v>0.3575836</v>
      </c>
      <c r="G28" s="49">
        <v>0.4043926</v>
      </c>
    </row>
    <row r="29" spans="1:7" ht="12.75">
      <c r="A29" t="s">
        <v>37</v>
      </c>
      <c r="B29" s="49">
        <v>0.08530686</v>
      </c>
      <c r="C29" s="49">
        <v>-0.08583958</v>
      </c>
      <c r="D29" s="49">
        <v>-0.04649252</v>
      </c>
      <c r="E29" s="49">
        <v>-0.05114011</v>
      </c>
      <c r="F29" s="49">
        <v>0.06688931</v>
      </c>
      <c r="G29" s="49">
        <v>-0.02289895</v>
      </c>
    </row>
    <row r="30" spans="1:7" ht="12.75">
      <c r="A30" t="s">
        <v>38</v>
      </c>
      <c r="B30" s="49">
        <v>0.04922782</v>
      </c>
      <c r="C30" s="49">
        <v>0.07054973</v>
      </c>
      <c r="D30" s="49">
        <v>0.02356434</v>
      </c>
      <c r="E30" s="49">
        <v>0.02952992</v>
      </c>
      <c r="F30" s="49">
        <v>0.2819509</v>
      </c>
      <c r="G30" s="49">
        <v>0.07442683</v>
      </c>
    </row>
    <row r="31" spans="1:7" ht="12.75">
      <c r="A31" t="s">
        <v>39</v>
      </c>
      <c r="B31" s="49">
        <v>0.01804268</v>
      </c>
      <c r="C31" s="49">
        <v>-0.07617668</v>
      </c>
      <c r="D31" s="49">
        <v>-0.02097303</v>
      </c>
      <c r="E31" s="49">
        <v>0.003926245</v>
      </c>
      <c r="F31" s="49">
        <v>0.03171803</v>
      </c>
      <c r="G31" s="49">
        <v>-0.01560831</v>
      </c>
    </row>
    <row r="32" spans="1:7" ht="12.75">
      <c r="A32" t="s">
        <v>40</v>
      </c>
      <c r="B32" s="49">
        <v>-0.009772774</v>
      </c>
      <c r="C32" s="49">
        <v>0.08608596</v>
      </c>
      <c r="D32" s="49">
        <v>0.04851602</v>
      </c>
      <c r="E32" s="49">
        <v>0.04877254</v>
      </c>
      <c r="F32" s="49">
        <v>0.02065808</v>
      </c>
      <c r="G32" s="49">
        <v>0.04547042</v>
      </c>
    </row>
    <row r="33" spans="1:7" ht="12.75">
      <c r="A33" t="s">
        <v>41</v>
      </c>
      <c r="B33" s="49">
        <v>0.1085131</v>
      </c>
      <c r="C33" s="49">
        <v>0.04922391</v>
      </c>
      <c r="D33" s="49">
        <v>0.08129564</v>
      </c>
      <c r="E33" s="49">
        <v>0.08603997</v>
      </c>
      <c r="F33" s="49">
        <v>0.04675736</v>
      </c>
      <c r="G33" s="49">
        <v>0.07406151</v>
      </c>
    </row>
    <row r="34" spans="1:7" ht="12.75">
      <c r="A34" t="s">
        <v>42</v>
      </c>
      <c r="B34" s="49">
        <v>-0.01144689</v>
      </c>
      <c r="C34" s="49">
        <v>-0.003144579</v>
      </c>
      <c r="D34" s="49">
        <v>0.00197466</v>
      </c>
      <c r="E34" s="49">
        <v>0.001023177</v>
      </c>
      <c r="F34" s="49">
        <v>-0.0182438</v>
      </c>
      <c r="G34" s="49">
        <v>-0.004095109</v>
      </c>
    </row>
    <row r="35" spans="1:7" ht="12.75">
      <c r="A35" t="s">
        <v>43</v>
      </c>
      <c r="B35" s="49">
        <v>-0.001309726</v>
      </c>
      <c r="C35" s="49">
        <v>-0.0004079817</v>
      </c>
      <c r="D35" s="49">
        <v>0.002260388</v>
      </c>
      <c r="E35" s="49">
        <v>-0.008780983</v>
      </c>
      <c r="F35" s="49">
        <v>-0.00100581</v>
      </c>
      <c r="G35" s="49">
        <v>-0.001990928</v>
      </c>
    </row>
    <row r="36" spans="1:6" ht="12.75">
      <c r="A36" t="s">
        <v>44</v>
      </c>
      <c r="B36" s="49">
        <v>21.23108</v>
      </c>
      <c r="C36" s="49">
        <v>21.22498</v>
      </c>
      <c r="D36" s="49">
        <v>21.23108</v>
      </c>
      <c r="E36" s="49">
        <v>21.22498</v>
      </c>
      <c r="F36" s="49">
        <v>21.23108</v>
      </c>
    </row>
    <row r="37" spans="1:6" ht="12.75">
      <c r="A37" t="s">
        <v>45</v>
      </c>
      <c r="B37" s="49">
        <v>-0.2426148</v>
      </c>
      <c r="C37" s="49">
        <v>-0.1546224</v>
      </c>
      <c r="D37" s="49">
        <v>-0.1378377</v>
      </c>
      <c r="E37" s="49">
        <v>-0.1230876</v>
      </c>
      <c r="F37" s="49">
        <v>-0.1118978</v>
      </c>
    </row>
    <row r="38" spans="1:7" ht="12.75">
      <c r="A38" t="s">
        <v>55</v>
      </c>
      <c r="B38" s="49">
        <v>-8.295584E-05</v>
      </c>
      <c r="C38" s="49">
        <v>0.0001760201</v>
      </c>
      <c r="D38" s="49">
        <v>-9.6134E-05</v>
      </c>
      <c r="E38" s="49">
        <v>6.517721E-05</v>
      </c>
      <c r="F38" s="49">
        <v>-0.0001723383</v>
      </c>
      <c r="G38" s="49">
        <v>0.0002798712</v>
      </c>
    </row>
    <row r="39" spans="1:7" ht="12.75">
      <c r="A39" t="s">
        <v>56</v>
      </c>
      <c r="B39" s="49">
        <v>0.000136993</v>
      </c>
      <c r="C39" s="49">
        <v>-0.0001445021</v>
      </c>
      <c r="D39" s="49">
        <v>3.61714E-05</v>
      </c>
      <c r="E39" s="49">
        <v>5.032232E-05</v>
      </c>
      <c r="F39" s="49">
        <v>-4.673443E-05</v>
      </c>
      <c r="G39" s="49">
        <v>0.000781393</v>
      </c>
    </row>
    <row r="40" spans="2:7" ht="12.75">
      <c r="B40" t="s">
        <v>46</v>
      </c>
      <c r="C40">
        <v>-0.003762</v>
      </c>
      <c r="D40" t="s">
        <v>47</v>
      </c>
      <c r="E40">
        <v>3.115985</v>
      </c>
      <c r="F40" t="s">
        <v>48</v>
      </c>
      <c r="G40">
        <v>55.128172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-8.295583409591764E-05</v>
      </c>
      <c r="C50">
        <f>-0.017/(C7*C7+C22*C22)*(C21*C22+C6*C7)</f>
        <v>0.00017602013129590997</v>
      </c>
      <c r="D50">
        <f>-0.017/(D7*D7+D22*D22)*(D21*D22+D6*D7)</f>
        <v>-9.613399847107356E-05</v>
      </c>
      <c r="E50">
        <f>-0.017/(E7*E7+E22*E22)*(E21*E22+E6*E7)</f>
        <v>6.51772054439751E-05</v>
      </c>
      <c r="F50">
        <f>-0.017/(F7*F7+F22*F22)*(F21*F22+F6*F7)</f>
        <v>-0.00017233829725619903</v>
      </c>
      <c r="G50">
        <f>(B50*B$4+C50*C$4+D50*D$4+E50*E$4+F50*F$4)/SUM(B$4:F$4)</f>
        <v>-1.4276496451905105E-08</v>
      </c>
    </row>
    <row r="51" spans="1:7" ht="12.75">
      <c r="A51" t="s">
        <v>59</v>
      </c>
      <c r="B51">
        <f>-0.017/(B7*B7+B22*B22)*(B21*B7-B6*B22)</f>
        <v>0.0001369929606975504</v>
      </c>
      <c r="C51">
        <f>-0.017/(C7*C7+C22*C22)*(C21*C7-C6*C22)</f>
        <v>-0.00014450207145820762</v>
      </c>
      <c r="D51">
        <f>-0.017/(D7*D7+D22*D22)*(D21*D7-D6*D22)</f>
        <v>3.6171395634340694E-05</v>
      </c>
      <c r="E51">
        <f>-0.017/(E7*E7+E22*E22)*(E21*E7-E6*E22)</f>
        <v>5.0322328855349856E-05</v>
      </c>
      <c r="F51">
        <f>-0.017/(F7*F7+F22*F22)*(F21*F7-F6*F22)</f>
        <v>-4.673442747053867E-05</v>
      </c>
      <c r="G51">
        <f>(B51*B$4+C51*C$4+D51*D$4+E51*E$4+F51*F$4)/SUM(B$4:F$4)</f>
        <v>-3.4472471288697465E-07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9999.972104016566</v>
      </c>
      <c r="C62">
        <f>C7+(2/0.017)*(C8*C50-C23*C51)</f>
        <v>10000.040455399954</v>
      </c>
      <c r="D62">
        <f>D7+(2/0.017)*(D8*D50-D23*D51)</f>
        <v>9999.97535835776</v>
      </c>
      <c r="E62">
        <f>E7+(2/0.017)*(E8*E50-E23*E51)</f>
        <v>10000.03221428602</v>
      </c>
      <c r="F62">
        <f>F7+(2/0.017)*(F8*F50-F23*F51)</f>
        <v>10000.024577816605</v>
      </c>
    </row>
    <row r="63" spans="1:6" ht="12.75">
      <c r="A63" t="s">
        <v>67</v>
      </c>
      <c r="B63">
        <f>B8+(3/0.017)*(B9*B50-B24*B51)</f>
        <v>3.9552568670900277</v>
      </c>
      <c r="C63">
        <f>C8+(3/0.017)*(C9*C50-C24*C51)</f>
        <v>1.1097380781478956</v>
      </c>
      <c r="D63">
        <f>D8+(3/0.017)*(D9*D50-D24*D51)</f>
        <v>2.0547495499842756</v>
      </c>
      <c r="E63">
        <f>E8+(3/0.017)*(E9*E50-E24*E51)</f>
        <v>1.984499789440541</v>
      </c>
      <c r="F63">
        <f>F8+(3/0.017)*(F9*F50-F24*F51)</f>
        <v>0.1788328060141934</v>
      </c>
    </row>
    <row r="64" spans="1:6" ht="12.75">
      <c r="A64" t="s">
        <v>68</v>
      </c>
      <c r="B64">
        <f>B9+(4/0.017)*(B10*B50-B25*B51)</f>
        <v>0.5940999380288532</v>
      </c>
      <c r="C64">
        <f>C9+(4/0.017)*(C10*C50-C25*C51)</f>
        <v>0.057596368295000894</v>
      </c>
      <c r="D64">
        <f>D9+(4/0.017)*(D10*D50-D25*D51)</f>
        <v>0.27725688432804546</v>
      </c>
      <c r="E64">
        <f>E9+(4/0.017)*(E10*E50-E25*E51)</f>
        <v>-0.38424843624098776</v>
      </c>
      <c r="F64">
        <f>F9+(4/0.017)*(F10*F50-F25*F51)</f>
        <v>-0.34982719901463594</v>
      </c>
    </row>
    <row r="65" spans="1:6" ht="12.75">
      <c r="A65" t="s">
        <v>69</v>
      </c>
      <c r="B65">
        <f>B10+(5/0.017)*(B11*B50-B26*B51)</f>
        <v>-0.3338759478617175</v>
      </c>
      <c r="C65">
        <f>C10+(5/0.017)*(C11*C50-C26*C51)</f>
        <v>0.6442139408721497</v>
      </c>
      <c r="D65">
        <f>D10+(5/0.017)*(D11*D50-D26*D51)</f>
        <v>-0.4654781764733493</v>
      </c>
      <c r="E65">
        <f>E10+(5/0.017)*(E11*E50-E26*E51)</f>
        <v>-0.9708672873948868</v>
      </c>
      <c r="F65">
        <f>F10+(5/0.017)*(F11*F50-F26*F51)</f>
        <v>-0.8443640015094739</v>
      </c>
    </row>
    <row r="66" spans="1:6" ht="12.75">
      <c r="A66" t="s">
        <v>70</v>
      </c>
      <c r="B66">
        <f>B11+(6/0.017)*(B12*B50-B27*B51)</f>
        <v>2.616060129409158</v>
      </c>
      <c r="C66">
        <f>C11+(6/0.017)*(C12*C50-C27*C51)</f>
        <v>1.1459729575744806</v>
      </c>
      <c r="D66">
        <f>D11+(6/0.017)*(D12*D50-D27*D51)</f>
        <v>1.7435876286152754</v>
      </c>
      <c r="E66">
        <f>E11+(6/0.017)*(E12*E50-E27*E51)</f>
        <v>0.922940001771449</v>
      </c>
      <c r="F66">
        <f>F11+(6/0.017)*(F12*F50-F27*F51)</f>
        <v>12.786466785419416</v>
      </c>
    </row>
    <row r="67" spans="1:6" ht="12.75">
      <c r="A67" t="s">
        <v>71</v>
      </c>
      <c r="B67">
        <f>B12+(7/0.017)*(B13*B50-B28*B51)</f>
        <v>0.014077166361693282</v>
      </c>
      <c r="C67">
        <f>C12+(7/0.017)*(C13*C50-C28*C51)</f>
        <v>-0.03938540504623588</v>
      </c>
      <c r="D67">
        <f>D12+(7/0.017)*(D13*D50-D28*D51)</f>
        <v>-0.17484958844008613</v>
      </c>
      <c r="E67">
        <f>E12+(7/0.017)*(E13*E50-E28*E51)</f>
        <v>-0.5578324279246764</v>
      </c>
      <c r="F67">
        <f>F12+(7/0.017)*(F13*F50-F28*F51)</f>
        <v>-0.6876100363672875</v>
      </c>
    </row>
    <row r="68" spans="1:6" ht="12.75">
      <c r="A68" t="s">
        <v>72</v>
      </c>
      <c r="B68">
        <f>B13+(8/0.017)*(B14*B50-B29*B51)</f>
        <v>-0.1767060546505477</v>
      </c>
      <c r="C68">
        <f>C13+(8/0.017)*(C14*C50-C29*C51)</f>
        <v>0.04510308966147357</v>
      </c>
      <c r="D68">
        <f>D13+(8/0.017)*(D14*D50-D29*D51)</f>
        <v>0.09783850743783501</v>
      </c>
      <c r="E68">
        <f>E13+(8/0.017)*(E14*E50-E29*E51)</f>
        <v>-0.23895581204030358</v>
      </c>
      <c r="F68">
        <f>F13+(8/0.017)*(F14*F50-F29*F51)</f>
        <v>-0.20391773493839085</v>
      </c>
    </row>
    <row r="69" spans="1:6" ht="12.75">
      <c r="A69" t="s">
        <v>73</v>
      </c>
      <c r="B69">
        <f>B14+(9/0.017)*(B15*B50-B30*B51)</f>
        <v>0.07666165920566359</v>
      </c>
      <c r="C69">
        <f>C14+(9/0.017)*(C15*C50-C30*C51)</f>
        <v>0.0927599982810246</v>
      </c>
      <c r="D69">
        <f>D14+(9/0.017)*(D15*D50-D30*D51)</f>
        <v>0.03793656953631706</v>
      </c>
      <c r="E69">
        <f>E14+(9/0.017)*(E15*E50-E30*E51)</f>
        <v>-0.018568068307894127</v>
      </c>
      <c r="F69">
        <f>F14+(9/0.017)*(F15*F50-F30*F51)</f>
        <v>0.07489853531086618</v>
      </c>
    </row>
    <row r="70" spans="1:6" ht="12.75">
      <c r="A70" t="s">
        <v>74</v>
      </c>
      <c r="B70">
        <f>B15+(10/0.017)*(B16*B50-B31*B51)</f>
        <v>-0.41276431423468846</v>
      </c>
      <c r="C70">
        <f>C15+(10/0.017)*(C16*C50-C31*C51)</f>
        <v>-0.20761449342455948</v>
      </c>
      <c r="D70">
        <f>D15+(10/0.017)*(D16*D50-D31*D51)</f>
        <v>-0.14225132353671355</v>
      </c>
      <c r="E70">
        <f>E15+(10/0.017)*(E16*E50-E31*E51)</f>
        <v>-0.20602439044640067</v>
      </c>
      <c r="F70">
        <f>F15+(10/0.017)*(F16*F50-F31*F51)</f>
        <v>-0.38120498691779525</v>
      </c>
    </row>
    <row r="71" spans="1:6" ht="12.75">
      <c r="A71" t="s">
        <v>75</v>
      </c>
      <c r="B71">
        <f>B16+(11/0.017)*(B17*B50-B32*B51)</f>
        <v>-0.03189373037552641</v>
      </c>
      <c r="C71">
        <f>C16+(11/0.017)*(C17*C50-C32*C51)</f>
        <v>-0.01111055689140546</v>
      </c>
      <c r="D71">
        <f>D16+(11/0.017)*(D17*D50-D32*D51)</f>
        <v>-0.038007815890920796</v>
      </c>
      <c r="E71">
        <f>E16+(11/0.017)*(E17*E50-E32*E51)</f>
        <v>-0.00940091978905274</v>
      </c>
      <c r="F71">
        <f>F16+(11/0.017)*(F17*F50-F32*F51)</f>
        <v>-0.028548740339628568</v>
      </c>
    </row>
    <row r="72" spans="1:6" ht="12.75">
      <c r="A72" t="s">
        <v>76</v>
      </c>
      <c r="B72">
        <f>B17+(12/0.017)*(B18*B50-B33*B51)</f>
        <v>-0.03954526914195439</v>
      </c>
      <c r="C72">
        <f>C17+(12/0.017)*(C18*C50-C33*C51)</f>
        <v>-0.020207355853776567</v>
      </c>
      <c r="D72">
        <f>D17+(12/0.017)*(D18*D50-D33*D51)</f>
        <v>-0.019433107327930327</v>
      </c>
      <c r="E72">
        <f>E17+(12/0.017)*(E18*E50-E33*E51)</f>
        <v>-0.007602628894577457</v>
      </c>
      <c r="F72">
        <f>F17+(12/0.017)*(F18*F50-F33*F51)</f>
        <v>-0.01795619241607712</v>
      </c>
    </row>
    <row r="73" spans="1:6" ht="12.75">
      <c r="A73" t="s">
        <v>77</v>
      </c>
      <c r="B73">
        <f>B18+(13/0.017)*(B19*B50-B34*B51)</f>
        <v>0.0314095997301072</v>
      </c>
      <c r="C73">
        <f>C18+(13/0.017)*(C19*C50-C34*C51)</f>
        <v>0.03115531804832529</v>
      </c>
      <c r="D73">
        <f>D18+(13/0.017)*(D19*D50-D34*D51)</f>
        <v>0.047995035648311896</v>
      </c>
      <c r="E73">
        <f>E18+(13/0.017)*(E19*E50-E34*E51)</f>
        <v>0.054795461383739114</v>
      </c>
      <c r="F73">
        <f>F18+(13/0.017)*(F19*F50-F34*F51)</f>
        <v>0.00125821555191976</v>
      </c>
    </row>
    <row r="74" spans="1:6" ht="12.75">
      <c r="A74" t="s">
        <v>78</v>
      </c>
      <c r="B74">
        <f>B19+(14/0.017)*(B20*B50-B35*B51)</f>
        <v>-0.21213287743934292</v>
      </c>
      <c r="C74">
        <f>C19+(14/0.017)*(C20*C50-C35*C51)</f>
        <v>-0.18868141409114586</v>
      </c>
      <c r="D74">
        <f>D19+(14/0.017)*(D20*D50-D35*D51)</f>
        <v>-0.2076026881805097</v>
      </c>
      <c r="E74">
        <f>E19+(14/0.017)*(E20*E50-E35*E51)</f>
        <v>-0.19909595526997265</v>
      </c>
      <c r="F74">
        <f>F19+(14/0.017)*(F20*F50-F35*F51)</f>
        <v>-0.14173981993490586</v>
      </c>
    </row>
    <row r="75" spans="1:6" ht="12.75">
      <c r="A75" t="s">
        <v>79</v>
      </c>
      <c r="B75" s="49">
        <f>B20</f>
        <v>-0.003339779</v>
      </c>
      <c r="C75" s="49">
        <f>C20</f>
        <v>0.002107072</v>
      </c>
      <c r="D75" s="49">
        <f>D20</f>
        <v>0.006117978</v>
      </c>
      <c r="E75" s="49">
        <f>E20</f>
        <v>0.008129318</v>
      </c>
      <c r="F75" s="49">
        <f>F20</f>
        <v>-0.0002247011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115.80010195706251</v>
      </c>
      <c r="C82">
        <f>C22+(2/0.017)*(C8*C51+C23*C50)</f>
        <v>66.65784471657946</v>
      </c>
      <c r="D82">
        <f>D22+(2/0.017)*(D8*D51+D23*D50)</f>
        <v>-12.124793255091818</v>
      </c>
      <c r="E82">
        <f>E22+(2/0.017)*(E8*E51+E23*E50)</f>
        <v>-63.04640199854532</v>
      </c>
      <c r="F82">
        <f>F22+(2/0.017)*(F8*F51+F23*F50)</f>
        <v>-109.45870498684992</v>
      </c>
    </row>
    <row r="83" spans="1:6" ht="12.75">
      <c r="A83" t="s">
        <v>82</v>
      </c>
      <c r="B83">
        <f>B23+(3/0.017)*(B9*B51+B24*B50)</f>
        <v>-0.6325354545033841</v>
      </c>
      <c r="C83">
        <f>C23+(3/0.017)*(C9*C51+C24*C50)</f>
        <v>1.2511462376404372</v>
      </c>
      <c r="D83">
        <f>D23+(3/0.017)*(D9*D51+D24*D50)</f>
        <v>0.20388290765286898</v>
      </c>
      <c r="E83">
        <f>E23+(3/0.017)*(E9*E51+E24*E50)</f>
        <v>-2.7812819045437362</v>
      </c>
      <c r="F83">
        <f>F23+(3/0.017)*(F9*F51+F24*F50)</f>
        <v>4.8882231597318695</v>
      </c>
    </row>
    <row r="84" spans="1:6" ht="12.75">
      <c r="A84" t="s">
        <v>83</v>
      </c>
      <c r="B84">
        <f>B24+(4/0.017)*(B10*B51+B25*B50)</f>
        <v>-0.7831631607139039</v>
      </c>
      <c r="C84">
        <f>C24+(4/0.017)*(C10*C51+C25*C50)</f>
        <v>3.6052984444157543</v>
      </c>
      <c r="D84">
        <f>D24+(4/0.017)*(D10*D51+D25*D50)</f>
        <v>3.395261501062025</v>
      </c>
      <c r="E84">
        <f>E24+(4/0.017)*(E10*E51+E25*E50)</f>
        <v>3.7816532168773564</v>
      </c>
      <c r="F84">
        <f>F24+(4/0.017)*(F10*F51+F25*F50)</f>
        <v>3.4202745073206215</v>
      </c>
    </row>
    <row r="85" spans="1:6" ht="12.75">
      <c r="A85" t="s">
        <v>84</v>
      </c>
      <c r="B85">
        <f>B25+(5/0.017)*(B11*B51+B26*B50)</f>
        <v>-0.10033973045702836</v>
      </c>
      <c r="C85">
        <f>C25+(5/0.017)*(C11*C51+C26*C50)</f>
        <v>0.7300186344048563</v>
      </c>
      <c r="D85">
        <f>D25+(5/0.017)*(D11*D51+D26*D50)</f>
        <v>0.074234443535439</v>
      </c>
      <c r="E85">
        <f>E25+(5/0.017)*(E11*E51+E26*E50)</f>
        <v>-0.6308572838080254</v>
      </c>
      <c r="F85">
        <f>F25+(5/0.017)*(F11*F51+F26*F50)</f>
        <v>-1.266743473907093</v>
      </c>
    </row>
    <row r="86" spans="1:6" ht="12.75">
      <c r="A86" t="s">
        <v>85</v>
      </c>
      <c r="B86">
        <f>B26+(6/0.017)*(B12*B51+B27*B50)</f>
        <v>-0.11899894317748883</v>
      </c>
      <c r="C86">
        <f>C26+(6/0.017)*(C12*C51+C27*C50)</f>
        <v>-0.6241522182045679</v>
      </c>
      <c r="D86">
        <f>D26+(6/0.017)*(D12*D51+D27*D50)</f>
        <v>-0.4071916366302092</v>
      </c>
      <c r="E86">
        <f>E26+(6/0.017)*(E12*E51+E27*E50)</f>
        <v>-0.032450743912038164</v>
      </c>
      <c r="F86">
        <f>F26+(6/0.017)*(F12*F51+F27*F50)</f>
        <v>1.1729470402476383</v>
      </c>
    </row>
    <row r="87" spans="1:6" ht="12.75">
      <c r="A87" t="s">
        <v>86</v>
      </c>
      <c r="B87">
        <f>B27+(7/0.017)*(B13*B51+B28*B50)</f>
        <v>0.2761683036209753</v>
      </c>
      <c r="C87">
        <f>C27+(7/0.017)*(C13*C51+C28*C50)</f>
        <v>0.036804064358073846</v>
      </c>
      <c r="D87">
        <f>D27+(7/0.017)*(D13*D51+D28*D50)</f>
        <v>0.030000143814745462</v>
      </c>
      <c r="E87">
        <f>E27+(7/0.017)*(E13*E51+E28*E50)</f>
        <v>0.11805774269082345</v>
      </c>
      <c r="F87">
        <f>F27+(7/0.017)*(F13*F51+F28*F50)</f>
        <v>0.3070662301157421</v>
      </c>
    </row>
    <row r="88" spans="1:6" ht="12.75">
      <c r="A88" t="s">
        <v>87</v>
      </c>
      <c r="B88">
        <f>B28+(8/0.017)*(B14*B51+B29*B50)</f>
        <v>-0.29016823901576283</v>
      </c>
      <c r="C88">
        <f>C28+(8/0.017)*(C14*C51+C29*C50)</f>
        <v>0.6285083637281458</v>
      </c>
      <c r="D88">
        <f>D28+(8/0.017)*(D14*D51+D29*D50)</f>
        <v>0.4483159568725398</v>
      </c>
      <c r="E88">
        <f>E28+(8/0.017)*(E14*E51+E29*E50)</f>
        <v>0.5674765866091666</v>
      </c>
      <c r="F88">
        <f>F28+(8/0.017)*(F14*F51+F29*F50)</f>
        <v>0.35143813837477805</v>
      </c>
    </row>
    <row r="89" spans="1:6" ht="12.75">
      <c r="A89" t="s">
        <v>88</v>
      </c>
      <c r="B89">
        <f>B29+(9/0.017)*(B15*B51+B30*B50)</f>
        <v>0.05319304397994716</v>
      </c>
      <c r="C89">
        <f>C29+(9/0.017)*(C15*C51+C30*C50)</f>
        <v>-0.06400049218405265</v>
      </c>
      <c r="D89">
        <f>D29+(9/0.017)*(D15*D51+D30*D50)</f>
        <v>-0.05046535869402288</v>
      </c>
      <c r="E89">
        <f>E29+(9/0.017)*(E15*E51+E30*E50)</f>
        <v>-0.0555991546288614</v>
      </c>
      <c r="F89">
        <f>F29+(9/0.017)*(F15*F51+F30*F50)</f>
        <v>0.05069714744231102</v>
      </c>
    </row>
    <row r="90" spans="1:6" ht="12.75">
      <c r="A90" t="s">
        <v>89</v>
      </c>
      <c r="B90">
        <f>B30+(10/0.017)*(B16*B51+B31*B50)</f>
        <v>0.04558601754474459</v>
      </c>
      <c r="C90">
        <f>C30+(10/0.017)*(C16*C51+C31*C50)</f>
        <v>0.06397817261304167</v>
      </c>
      <c r="D90">
        <f>D30+(10/0.017)*(D16*D51+D31*D50)</f>
        <v>0.023945785115960194</v>
      </c>
      <c r="E90">
        <f>E30+(10/0.017)*(E16*E51+E31*E50)</f>
        <v>0.029458577770236728</v>
      </c>
      <c r="F90">
        <f>F30+(10/0.017)*(F16*F51+F31*F50)</f>
        <v>0.2796035005195039</v>
      </c>
    </row>
    <row r="91" spans="1:6" ht="12.75">
      <c r="A91" t="s">
        <v>90</v>
      </c>
      <c r="B91">
        <f>B31+(11/0.017)*(B17*B51+B32*B50)</f>
        <v>0.01607885542762766</v>
      </c>
      <c r="C91">
        <f>C31+(11/0.017)*(C17*C51+C32*C50)</f>
        <v>-0.06335157299622617</v>
      </c>
      <c r="D91">
        <f>D31+(11/0.017)*(D17*D51+D32*D50)</f>
        <v>-0.024345048291087794</v>
      </c>
      <c r="E91">
        <f>E31+(11/0.017)*(E17*E51+E32*E50)</f>
        <v>0.005738045143912218</v>
      </c>
      <c r="F91">
        <f>F31+(11/0.017)*(F17*F51+F32*F50)</f>
        <v>0.03006570990957174</v>
      </c>
    </row>
    <row r="92" spans="1:6" ht="12.75">
      <c r="A92" t="s">
        <v>91</v>
      </c>
      <c r="B92">
        <f>B32+(12/0.017)*(B18*B51+B33*B50)</f>
        <v>-0.01450921927190307</v>
      </c>
      <c r="C92">
        <f>C32+(12/0.017)*(C18*C51+C33*C50)</f>
        <v>0.08639459601423179</v>
      </c>
      <c r="D92">
        <f>D32+(12/0.017)*(D18*D51+D33*D50)</f>
        <v>0.04383755619994907</v>
      </c>
      <c r="E92">
        <f>E32+(12/0.017)*(E18*E51+E33*E50)</f>
        <v>0.05503274803311484</v>
      </c>
      <c r="F92">
        <f>F32+(12/0.017)*(F18*F51+F33*F50)</f>
        <v>0.015523197346674511</v>
      </c>
    </row>
    <row r="93" spans="1:6" ht="12.75">
      <c r="A93" t="s">
        <v>92</v>
      </c>
      <c r="B93">
        <f>B33+(13/0.017)*(B19*B51+B34*B50)</f>
        <v>0.08697697623994813</v>
      </c>
      <c r="C93">
        <f>C33+(13/0.017)*(C19*C51+C34*C50)</f>
        <v>0.06967861969126146</v>
      </c>
      <c r="D93">
        <f>D33+(13/0.017)*(D19*D51+D34*D50)</f>
        <v>0.07542334454201248</v>
      </c>
      <c r="E93">
        <f>E33+(13/0.017)*(E19*E51+E34*E50)</f>
        <v>0.07839860479732923</v>
      </c>
      <c r="F93">
        <f>F33+(13/0.017)*(F19*F51+F34*F50)</f>
        <v>0.054226942851184616</v>
      </c>
    </row>
    <row r="94" spans="1:6" ht="12.75">
      <c r="A94" t="s">
        <v>93</v>
      </c>
      <c r="B94">
        <f>B34+(14/0.017)*(B20*B51+B35*B50)</f>
        <v>-0.011734200306309266</v>
      </c>
      <c r="C94">
        <f>C34+(14/0.017)*(C20*C51+C35*C50)</f>
        <v>-0.003454464273856873</v>
      </c>
      <c r="D94">
        <f>D34+(14/0.017)*(D20*D51+D35*D50)</f>
        <v>0.0019779505486222488</v>
      </c>
      <c r="E94">
        <f>E34+(14/0.017)*(E20*E51+E35*E50)</f>
        <v>0.0008887492312261924</v>
      </c>
      <c r="F94">
        <f>F34+(14/0.017)*(F20*F51+F35*F50)</f>
        <v>-0.01809240164468632</v>
      </c>
    </row>
    <row r="95" spans="1:6" ht="12.75">
      <c r="A95" t="s">
        <v>94</v>
      </c>
      <c r="B95" s="49">
        <f>B35</f>
        <v>-0.001309726</v>
      </c>
      <c r="C95" s="49">
        <f>C35</f>
        <v>-0.0004079817</v>
      </c>
      <c r="D95" s="49">
        <f>D35</f>
        <v>0.002260388</v>
      </c>
      <c r="E95" s="49">
        <f>E35</f>
        <v>-0.008780983</v>
      </c>
      <c r="F95" s="49">
        <f>F35</f>
        <v>-0.00100581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3.955267900698811</v>
      </c>
      <c r="C103">
        <f>C63*10000/C62</f>
        <v>1.1097335886762782</v>
      </c>
      <c r="D103">
        <f>D63*10000/D62</f>
        <v>2.0547546132370824</v>
      </c>
      <c r="E103">
        <f>E63*10000/E62</f>
        <v>1.9844933965367528</v>
      </c>
      <c r="F103">
        <f>F63*10000/F62</f>
        <v>0.17883236648328277</v>
      </c>
      <c r="G103">
        <f>AVERAGE(C103:E103)</f>
        <v>1.716327199483371</v>
      </c>
      <c r="H103">
        <f>STDEV(C103:E103)</f>
        <v>0.5264988282485</v>
      </c>
      <c r="I103">
        <f>(B103*B4+C103*C4+D103*D4+E103*E4+F103*F4)/SUM(B4:F4)</f>
        <v>1.8362824089598606</v>
      </c>
      <c r="K103">
        <f>(LN(H103)+LN(H123))/2-LN(K114*K115^3)</f>
        <v>-3.83015306438629</v>
      </c>
    </row>
    <row r="104" spans="1:11" ht="12.75">
      <c r="A104" t="s">
        <v>68</v>
      </c>
      <c r="B104">
        <f>B64*10000/B62</f>
        <v>0.5941015953336793</v>
      </c>
      <c r="C104">
        <f>C64*10000/C62</f>
        <v>0.057596135287532</v>
      </c>
      <c r="D104">
        <f>D64*10000/D62</f>
        <v>0.2772575675362242</v>
      </c>
      <c r="E104">
        <f>E64*10000/E62</f>
        <v>-0.3842471984160725</v>
      </c>
      <c r="F104">
        <f>F64*10000/F62</f>
        <v>-0.34982633921787504</v>
      </c>
      <c r="G104">
        <f>AVERAGE(C104:E104)</f>
        <v>-0.016464498530772104</v>
      </c>
      <c r="H104">
        <f>STDEV(C104:E104)</f>
        <v>0.33691374557233106</v>
      </c>
      <c r="I104">
        <f>(B104*B4+C104*C4+D104*D4+E104*E4+F104*F4)/SUM(B4:F4)</f>
        <v>0.027750054668824842</v>
      </c>
      <c r="K104">
        <f>(LN(H104)+LN(H124))/2-LN(K114*K115^4)</f>
        <v>-4.652622287401055</v>
      </c>
    </row>
    <row r="105" spans="1:11" ht="12.75">
      <c r="A105" t="s">
        <v>69</v>
      </c>
      <c r="B105">
        <f>B65*10000/B62</f>
        <v>-0.33387687924410675</v>
      </c>
      <c r="C105">
        <f>C65*10000/C62</f>
        <v>0.6442113346894297</v>
      </c>
      <c r="D105">
        <f>D65*10000/D62</f>
        <v>-0.46547932349084525</v>
      </c>
      <c r="E105">
        <f>E65*10000/E62</f>
        <v>-0.9708641598253136</v>
      </c>
      <c r="F105">
        <f>F65*10000/F62</f>
        <v>-0.8443619262522168</v>
      </c>
      <c r="G105">
        <f>AVERAGE(C105:E105)</f>
        <v>-0.2640440495422431</v>
      </c>
      <c r="H105">
        <f>STDEV(C105:E105)</f>
        <v>0.8261654437451205</v>
      </c>
      <c r="I105">
        <f>(B105*B4+C105*C4+D105*D4+E105*E4+F105*F4)/SUM(B4:F4)</f>
        <v>-0.35113876940926037</v>
      </c>
      <c r="K105">
        <f>(LN(H105)+LN(H125))/2-LN(K114*K115^5)</f>
        <v>-2.9838066888396813</v>
      </c>
    </row>
    <row r="106" spans="1:11" ht="12.75">
      <c r="A106" t="s">
        <v>70</v>
      </c>
      <c r="B106">
        <f>B66*10000/B62</f>
        <v>2.616067427186519</v>
      </c>
      <c r="C106">
        <f>C66*10000/C62</f>
        <v>1.1459683215138026</v>
      </c>
      <c r="D106">
        <f>D66*10000/D62</f>
        <v>1.7435919251121184</v>
      </c>
      <c r="E106">
        <f>E66*10000/E62</f>
        <v>0.9229370285957071</v>
      </c>
      <c r="F106">
        <f>F66*10000/F62</f>
        <v>12.786435359153087</v>
      </c>
      <c r="G106">
        <f>AVERAGE(C106:E106)</f>
        <v>1.270832425073876</v>
      </c>
      <c r="H106">
        <f>STDEV(C106:E106)</f>
        <v>0.4243370100079492</v>
      </c>
      <c r="I106">
        <f>(B106*B4+C106*C4+D106*D4+E106*E4+F106*F4)/SUM(B4:F4)</f>
        <v>2.997589579125298</v>
      </c>
      <c r="K106">
        <f>(LN(H106)+LN(H126))/2-LN(K114*K115^6)</f>
        <v>-3.1363210633567427</v>
      </c>
    </row>
    <row r="107" spans="1:11" ht="12.75">
      <c r="A107" t="s">
        <v>71</v>
      </c>
      <c r="B107">
        <f>B67*10000/B62</f>
        <v>0.014077205631442791</v>
      </c>
      <c r="C107">
        <f>C67*10000/C62</f>
        <v>-0.03938524571164913</v>
      </c>
      <c r="D107">
        <f>D67*10000/D62</f>
        <v>-0.17485001929924826</v>
      </c>
      <c r="E107">
        <f>E67*10000/E62</f>
        <v>-0.5578306309131268</v>
      </c>
      <c r="F107">
        <f>F67*10000/F62</f>
        <v>-0.6876083463761041</v>
      </c>
      <c r="G107">
        <f>AVERAGE(C107:E107)</f>
        <v>-0.2573552986413414</v>
      </c>
      <c r="H107">
        <f>STDEV(C107:E107)</f>
        <v>0.2688898384072272</v>
      </c>
      <c r="I107">
        <f>(B107*B4+C107*C4+D107*D4+E107*E4+F107*F4)/SUM(B4:F4)</f>
        <v>-0.2751720386328566</v>
      </c>
      <c r="K107">
        <f>(LN(H107)+LN(H127))/2-LN(K114*K115^7)</f>
        <v>-3.678054504092018</v>
      </c>
    </row>
    <row r="108" spans="1:9" ht="12.75">
      <c r="A108" t="s">
        <v>72</v>
      </c>
      <c r="B108">
        <f>B68*10000/B62</f>
        <v>-0.17670654759084015</v>
      </c>
      <c r="C108">
        <f>C68*10000/C62</f>
        <v>0.0451029071958586</v>
      </c>
      <c r="D108">
        <f>D68*10000/D62</f>
        <v>0.09783874852857885</v>
      </c>
      <c r="E108">
        <f>E68*10000/E62</f>
        <v>-0.23895504226369585</v>
      </c>
      <c r="F108">
        <f>F68*10000/F62</f>
        <v>-0.20391723375435347</v>
      </c>
      <c r="G108">
        <f>AVERAGE(C108:E108)</f>
        <v>-0.0320044621797528</v>
      </c>
      <c r="H108">
        <f>STDEV(C108:E108)</f>
        <v>0.18115373081468086</v>
      </c>
      <c r="I108">
        <f>(B108*B4+C108*C4+D108*D4+E108*E4+F108*F4)/SUM(B4:F4)</f>
        <v>-0.07582169218339374</v>
      </c>
    </row>
    <row r="109" spans="1:9" ht="12.75">
      <c r="A109" t="s">
        <v>73</v>
      </c>
      <c r="B109">
        <f>B69*10000/B62</f>
        <v>0.07666187306149769</v>
      </c>
      <c r="C109">
        <f>C69*10000/C62</f>
        <v>0.09275962301825973</v>
      </c>
      <c r="D109">
        <f>D69*10000/D62</f>
        <v>0.03793666301848484</v>
      </c>
      <c r="E109">
        <f>E69*10000/E62</f>
        <v>-0.018568008492380484</v>
      </c>
      <c r="F109">
        <f>F69*10000/F62</f>
        <v>0.07489835122707214</v>
      </c>
      <c r="G109">
        <f>AVERAGE(C109:E109)</f>
        <v>0.03737609251478803</v>
      </c>
      <c r="H109">
        <f>STDEV(C109:E109)</f>
        <v>0.05566593270492675</v>
      </c>
      <c r="I109">
        <f>(B109*B4+C109*C4+D109*D4+E109*E4+F109*F4)/SUM(B4:F4)</f>
        <v>0.04807682503393072</v>
      </c>
    </row>
    <row r="110" spans="1:11" ht="12.75">
      <c r="A110" t="s">
        <v>74</v>
      </c>
      <c r="B110">
        <f>B70*10000/B62</f>
        <v>-0.41276546568454775</v>
      </c>
      <c r="C110">
        <f>C70*10000/C62</f>
        <v>-0.2076136535152206</v>
      </c>
      <c r="D110">
        <f>D70*10000/D62</f>
        <v>-0.14225167406819958</v>
      </c>
      <c r="E110">
        <f>E70*10000/E62</f>
        <v>-0.20602372675567462</v>
      </c>
      <c r="F110">
        <f>F70*10000/F62</f>
        <v>-0.3812040500014723</v>
      </c>
      <c r="G110">
        <f>AVERAGE(C110:E110)</f>
        <v>-0.18529635144636492</v>
      </c>
      <c r="H110">
        <f>STDEV(C110:E110)</f>
        <v>0.03728625959677302</v>
      </c>
      <c r="I110">
        <f>(B110*B4+C110*C4+D110*D4+E110*E4+F110*F4)/SUM(B4:F4)</f>
        <v>-0.24433559282132897</v>
      </c>
      <c r="K110">
        <f>EXP(AVERAGE(K103:K107))</f>
        <v>0.025830701300716127</v>
      </c>
    </row>
    <row r="111" spans="1:9" ht="12.75">
      <c r="A111" t="s">
        <v>75</v>
      </c>
      <c r="B111">
        <f>B71*10000/B62</f>
        <v>-0.03189381934647202</v>
      </c>
      <c r="C111">
        <f>C71*10000/C62</f>
        <v>-0.011110511943385023</v>
      </c>
      <c r="D111">
        <f>D71*10000/D62</f>
        <v>-0.038007909548651735</v>
      </c>
      <c r="E111">
        <f>E71*10000/E62</f>
        <v>-0.009400889504758404</v>
      </c>
      <c r="F111">
        <f>F71*10000/F62</f>
        <v>-0.028548670173230588</v>
      </c>
      <c r="G111">
        <f>AVERAGE(C111:E111)</f>
        <v>-0.01950643699893172</v>
      </c>
      <c r="H111">
        <f>STDEV(C111:E111)</f>
        <v>0.01604553106324924</v>
      </c>
      <c r="I111">
        <f>(B111*B4+C111*C4+D111*D4+E111*E4+F111*F4)/SUM(B4:F4)</f>
        <v>-0.022504103597858222</v>
      </c>
    </row>
    <row r="112" spans="1:9" ht="12.75">
      <c r="A112" t="s">
        <v>76</v>
      </c>
      <c r="B112">
        <f>B72*10000/B62</f>
        <v>-0.03954537945767941</v>
      </c>
      <c r="C112">
        <f>C72*10000/C62</f>
        <v>-0.02020727410444098</v>
      </c>
      <c r="D112">
        <f>D72*10000/D62</f>
        <v>-0.019433155214416166</v>
      </c>
      <c r="E112">
        <f>E72*10000/E62</f>
        <v>-0.0076026044033301815</v>
      </c>
      <c r="F112">
        <f>F72*10000/F62</f>
        <v>-0.017956148283785178</v>
      </c>
      <c r="G112">
        <f>AVERAGE(C112:E112)</f>
        <v>-0.015747677907395775</v>
      </c>
      <c r="H112">
        <f>STDEV(C112:E112)</f>
        <v>0.007064451981855839</v>
      </c>
      <c r="I112">
        <f>(B112*B4+C112*C4+D112*D4+E112*E4+F112*F4)/SUM(B4:F4)</f>
        <v>-0.019492945053112443</v>
      </c>
    </row>
    <row r="113" spans="1:9" ht="12.75">
      <c r="A113" t="s">
        <v>77</v>
      </c>
      <c r="B113">
        <f>B73*10000/B62</f>
        <v>0.031409687350518994</v>
      </c>
      <c r="C113">
        <f>C73*10000/C62</f>
        <v>0.031155192008749954</v>
      </c>
      <c r="D113">
        <f>D73*10000/D62</f>
        <v>0.0479951539162531</v>
      </c>
      <c r="E113">
        <f>E73*10000/E62</f>
        <v>0.05479528486464119</v>
      </c>
      <c r="F113">
        <f>F73*10000/F62</f>
        <v>0.001258212459508252</v>
      </c>
      <c r="G113">
        <f>AVERAGE(C113:E113)</f>
        <v>0.04464854359654808</v>
      </c>
      <c r="H113">
        <f>STDEV(C113:E113)</f>
        <v>0.01217018274442733</v>
      </c>
      <c r="I113">
        <f>(B113*B4+C113*C4+D113*D4+E113*E4+F113*F4)/SUM(B4:F4)</f>
        <v>0.03695446979722376</v>
      </c>
    </row>
    <row r="114" spans="1:11" ht="12.75">
      <c r="A114" t="s">
        <v>78</v>
      </c>
      <c r="B114">
        <f>B74*10000/B62</f>
        <v>-0.2121334692065172</v>
      </c>
      <c r="C114">
        <f>C74*10000/C62</f>
        <v>-0.1886806507760268</v>
      </c>
      <c r="D114">
        <f>D74*10000/D62</f>
        <v>-0.20760319974888727</v>
      </c>
      <c r="E114">
        <f>E74*10000/E62</f>
        <v>-0.1990953138986339</v>
      </c>
      <c r="F114">
        <f>F74*10000/F62</f>
        <v>-0.14173947157023206</v>
      </c>
      <c r="G114">
        <f>AVERAGE(C114:E114)</f>
        <v>-0.198459721474516</v>
      </c>
      <c r="H114">
        <f>STDEV(C114:E114)</f>
        <v>0.00947727271976333</v>
      </c>
      <c r="I114">
        <f>(B114*B4+C114*C4+D114*D4+E114*E4+F114*F4)/SUM(B4:F4)</f>
        <v>-0.19289563574228244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-0.0033397883166679555</v>
      </c>
      <c r="C115">
        <f>C75*10000/C62</f>
        <v>0.002107063475790436</v>
      </c>
      <c r="D115">
        <f>D75*10000/D62</f>
        <v>0.006117993075739659</v>
      </c>
      <c r="E115">
        <f>E75*10000/E62</f>
        <v>0.008129291812066843</v>
      </c>
      <c r="F115">
        <f>F75*10000/F62</f>
        <v>-0.00022470054773511468</v>
      </c>
      <c r="G115">
        <f>AVERAGE(C115:E115)</f>
        <v>0.005451449454532312</v>
      </c>
      <c r="H115">
        <f>STDEV(C115:E115)</f>
        <v>0.003065945014639336</v>
      </c>
      <c r="I115">
        <f>(B115*B4+C115*C4+D115*D4+E115*E4+F115*F4)/SUM(B4:F4)</f>
        <v>0.0034210993813047026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115.80042499373624</v>
      </c>
      <c r="C122">
        <f>C82*10000/C62</f>
        <v>66.6575750506936</v>
      </c>
      <c r="D122">
        <f>D82*10000/D62</f>
        <v>-12.124823132647203</v>
      </c>
      <c r="E122">
        <f>E82*10000/E62</f>
        <v>-63.046198899716934</v>
      </c>
      <c r="F122">
        <f>F82*10000/F62</f>
        <v>-109.45843596191342</v>
      </c>
      <c r="G122">
        <f>AVERAGE(C122:E122)</f>
        <v>-2.837815660556847</v>
      </c>
      <c r="H122">
        <f>STDEV(C122:E122)</f>
        <v>65.34870790677346</v>
      </c>
      <c r="I122">
        <f>(B122*B4+C122*C4+D122*D4+E122*E4+F122*F4)/SUM(B4:F4)</f>
        <v>0.19728851548158793</v>
      </c>
    </row>
    <row r="123" spans="1:9" ht="12.75">
      <c r="A123" t="s">
        <v>82</v>
      </c>
      <c r="B123">
        <f>B83*10000/B62</f>
        <v>-0.6325372190281625</v>
      </c>
      <c r="C123">
        <f>C83*10000/C62</f>
        <v>1.2511411760987694</v>
      </c>
      <c r="D123">
        <f>D83*10000/D62</f>
        <v>0.2038834100550739</v>
      </c>
      <c r="E123">
        <f>E83*10000/E62</f>
        <v>-2.7812729448715214</v>
      </c>
      <c r="F123">
        <f>F83*10000/F62</f>
        <v>4.888211145576164</v>
      </c>
      <c r="G123">
        <f>AVERAGE(C123:E123)</f>
        <v>-0.44208278623922603</v>
      </c>
      <c r="H123">
        <f>STDEV(C123:E123)</f>
        <v>2.09237787118301</v>
      </c>
      <c r="I123">
        <f>(B123*B4+C123*C4+D123*D4+E123*E4+F123*F4)/SUM(B4:F4)</f>
        <v>0.2397809502668592</v>
      </c>
    </row>
    <row r="124" spans="1:9" ht="12.75">
      <c r="A124" t="s">
        <v>83</v>
      </c>
      <c r="B124">
        <f>B84*10000/B62</f>
        <v>-0.7831653454306542</v>
      </c>
      <c r="C124">
        <f>C84*10000/C62</f>
        <v>3.605283859095707</v>
      </c>
      <c r="D124">
        <f>D84*10000/D62</f>
        <v>3.395269867564563</v>
      </c>
      <c r="E124">
        <f>E84*10000/E62</f>
        <v>3.781641034590765</v>
      </c>
      <c r="F124">
        <f>F84*10000/F62</f>
        <v>3.420266101053324</v>
      </c>
      <c r="G124">
        <f>AVERAGE(C124:E124)</f>
        <v>3.5940649204170114</v>
      </c>
      <c r="H124">
        <f>STDEV(C124:E124)</f>
        <v>0.19342974982176647</v>
      </c>
      <c r="I124">
        <f>(B124*B4+C124*C4+D124*D4+E124*E4+F124*F4)/SUM(B4:F4)</f>
        <v>2.9363371246930163</v>
      </c>
    </row>
    <row r="125" spans="1:9" ht="12.75">
      <c r="A125" t="s">
        <v>84</v>
      </c>
      <c r="B125">
        <f>B85*10000/B62</f>
        <v>-0.10034001036535506</v>
      </c>
      <c r="C125">
        <f>C85*10000/C62</f>
        <v>0.730015681097221</v>
      </c>
      <c r="D125">
        <f>D85*10000/D62</f>
        <v>0.0742346264617497</v>
      </c>
      <c r="E125">
        <f>E85*10000/E62</f>
        <v>-0.6308552515528743</v>
      </c>
      <c r="F125">
        <f>F85*10000/F62</f>
        <v>-1.2667403605358662</v>
      </c>
      <c r="G125">
        <f>AVERAGE(C125:E125)</f>
        <v>0.05779835200203217</v>
      </c>
      <c r="H125">
        <f>STDEV(C125:E125)</f>
        <v>0.6805843350912298</v>
      </c>
      <c r="I125">
        <f>(B125*B4+C125*C4+D125*D4+E125*E4+F125*F4)/SUM(B4:F4)</f>
        <v>-0.14113653007729926</v>
      </c>
    </row>
    <row r="126" spans="1:9" ht="12.75">
      <c r="A126" t="s">
        <v>85</v>
      </c>
      <c r="B126">
        <f>B86*10000/B62</f>
        <v>-0.11899927513766963</v>
      </c>
      <c r="C126">
        <f>C86*10000/C62</f>
        <v>-0.624149693182021</v>
      </c>
      <c r="D126">
        <f>D86*10000/D62</f>
        <v>-0.407192640019745</v>
      </c>
      <c r="E126">
        <f>E86*10000/E62</f>
        <v>-0.03245063937462033</v>
      </c>
      <c r="F126">
        <f>F86*10000/F62</f>
        <v>1.1729441574069994</v>
      </c>
      <c r="G126">
        <f>AVERAGE(C126:E126)</f>
        <v>-0.3545976575254621</v>
      </c>
      <c r="H126">
        <f>STDEV(C126:E126)</f>
        <v>0.29933529144894316</v>
      </c>
      <c r="I126">
        <f>(B126*B4+C126*C4+D126*D4+E126*E4+F126*F4)/SUM(B4:F4)</f>
        <v>-0.11732993106287704</v>
      </c>
    </row>
    <row r="127" spans="1:9" ht="12.75">
      <c r="A127" t="s">
        <v>86</v>
      </c>
      <c r="B127">
        <f>B87*10000/B62</f>
        <v>0.27616907402176666</v>
      </c>
      <c r="C127">
        <f>C87*10000/C62</f>
        <v>0.03680391546636184</v>
      </c>
      <c r="D127">
        <f>D87*10000/D62</f>
        <v>0.03000021774020873</v>
      </c>
      <c r="E127">
        <f>E87*10000/E62</f>
        <v>0.1180573623774596</v>
      </c>
      <c r="F127">
        <f>F87*10000/F62</f>
        <v>0.30706547541584805</v>
      </c>
      <c r="G127">
        <f>AVERAGE(C127:E127)</f>
        <v>0.061620498528010055</v>
      </c>
      <c r="H127">
        <f>STDEV(C127:E127)</f>
        <v>0.048994002454976</v>
      </c>
      <c r="I127">
        <f>(B127*B4+C127*C4+D127*D4+E127*E4+F127*F4)/SUM(B4:F4)</f>
        <v>0.12536434321167184</v>
      </c>
    </row>
    <row r="128" spans="1:9" ht="12.75">
      <c r="A128" t="s">
        <v>87</v>
      </c>
      <c r="B128">
        <f>B88*10000/B62</f>
        <v>-0.2901690484708597</v>
      </c>
      <c r="C128">
        <f>C88*10000/C62</f>
        <v>0.6285058210827092</v>
      </c>
      <c r="D128">
        <f>D88*10000/D62</f>
        <v>0.44831706159940393</v>
      </c>
      <c r="E128">
        <f>E88*10000/E62</f>
        <v>0.5674747585297485</v>
      </c>
      <c r="F128">
        <f>F88*10000/F62</f>
        <v>0.3514372746186897</v>
      </c>
      <c r="G128">
        <f>AVERAGE(C128:E128)</f>
        <v>0.5480992137372872</v>
      </c>
      <c r="H128">
        <f>STDEV(C128:E128)</f>
        <v>0.0916436362386204</v>
      </c>
      <c r="I128">
        <f>(B128*B4+C128*C4+D128*D4+E128*E4+F128*F4)/SUM(B4:F4)</f>
        <v>0.40042460021751874</v>
      </c>
    </row>
    <row r="129" spans="1:9" ht="12.75">
      <c r="A129" t="s">
        <v>88</v>
      </c>
      <c r="B129">
        <f>B89*10000/B62</f>
        <v>0.053193192367588474</v>
      </c>
      <c r="C129">
        <f>C89*10000/C62</f>
        <v>-0.06400023326854926</v>
      </c>
      <c r="D129">
        <f>D89*10000/D62</f>
        <v>-0.050465483049260754</v>
      </c>
      <c r="E129">
        <f>E89*10000/E62</f>
        <v>-0.05559897552073142</v>
      </c>
      <c r="F129">
        <f>F89*10000/F62</f>
        <v>0.05069702284009804</v>
      </c>
      <c r="G129">
        <f>AVERAGE(C129:E129)</f>
        <v>-0.05668823061284714</v>
      </c>
      <c r="H129">
        <f>STDEV(C129:E129)</f>
        <v>0.006832804941340558</v>
      </c>
      <c r="I129">
        <f>(B129*B4+C129*C4+D129*D4+E129*E4+F129*F4)/SUM(B4:F4)</f>
        <v>-0.026475676477256557</v>
      </c>
    </row>
    <row r="130" spans="1:9" ht="12.75">
      <c r="A130" t="s">
        <v>89</v>
      </c>
      <c r="B130">
        <f>B90*10000/B62</f>
        <v>0.04558614471177836</v>
      </c>
      <c r="C130">
        <f>C90*10000/C62</f>
        <v>0.06397791378783262</v>
      </c>
      <c r="D130">
        <f>D90*10000/D62</f>
        <v>0.023945844122452594</v>
      </c>
      <c r="E130">
        <f>E90*10000/E62</f>
        <v>0.029458482871837433</v>
      </c>
      <c r="F130">
        <f>F90*10000/F62</f>
        <v>0.2796028133168371</v>
      </c>
      <c r="G130">
        <f>AVERAGE(C130:E130)</f>
        <v>0.03912741359404088</v>
      </c>
      <c r="H130">
        <f>STDEV(C130:E130)</f>
        <v>0.021696954081311438</v>
      </c>
      <c r="I130">
        <f>(B130*B4+C130*C4+D130*D4+E130*E4+F130*F4)/SUM(B4:F4)</f>
        <v>0.07205563247873635</v>
      </c>
    </row>
    <row r="131" spans="1:9" ht="12.75">
      <c r="A131" t="s">
        <v>90</v>
      </c>
      <c r="B131">
        <f>B91*10000/B62</f>
        <v>0.016078900281301246</v>
      </c>
      <c r="C131">
        <f>C91*10000/C62</f>
        <v>-0.06335131670594067</v>
      </c>
      <c r="D131">
        <f>D91*10000/D62</f>
        <v>-0.024345108281432652</v>
      </c>
      <c r="E131">
        <f>E91*10000/E62</f>
        <v>0.005738026659269018</v>
      </c>
      <c r="F131">
        <f>F91*10000/F62</f>
        <v>0.030065636014802933</v>
      </c>
      <c r="G131">
        <f>AVERAGE(C131:E131)</f>
        <v>-0.0273194661093681</v>
      </c>
      <c r="H131">
        <f>STDEV(C131:E131)</f>
        <v>0.034640575125500034</v>
      </c>
      <c r="I131">
        <f>(B131*B4+C131*C4+D131*D4+E131*E4+F131*F4)/SUM(B4:F4)</f>
        <v>-0.013403716108545967</v>
      </c>
    </row>
    <row r="132" spans="1:9" ht="12.75">
      <c r="A132" t="s">
        <v>91</v>
      </c>
      <c r="B132">
        <f>B92*10000/B62</f>
        <v>-0.014509259746910023</v>
      </c>
      <c r="C132">
        <f>C92*10000/C62</f>
        <v>0.08639424650285218</v>
      </c>
      <c r="D132">
        <f>D92*10000/D62</f>
        <v>0.04383766422315291</v>
      </c>
      <c r="E132">
        <f>E92*10000/E62</f>
        <v>0.055032570749617385</v>
      </c>
      <c r="F132">
        <f>F92*10000/F62</f>
        <v>0.015523159194138532</v>
      </c>
      <c r="G132">
        <f>AVERAGE(C132:E132)</f>
        <v>0.061754827158540825</v>
      </c>
      <c r="H132">
        <f>STDEV(C132:E132)</f>
        <v>0.022060308752433366</v>
      </c>
      <c r="I132">
        <f>(B132*B4+C132*C4+D132*D4+E132*E4+F132*F4)/SUM(B4:F4)</f>
        <v>0.0445539686741325</v>
      </c>
    </row>
    <row r="133" spans="1:9" ht="12.75">
      <c r="A133" t="s">
        <v>92</v>
      </c>
      <c r="B133">
        <f>B93*10000/B62</f>
        <v>0.0869772188714538</v>
      </c>
      <c r="C133">
        <f>C93*10000/C62</f>
        <v>0.06967833780475906</v>
      </c>
      <c r="D133">
        <f>D93*10000/D62</f>
        <v>0.07542353039797774</v>
      </c>
      <c r="E133">
        <f>E93*10000/E62</f>
        <v>0.07839835224263496</v>
      </c>
      <c r="F133">
        <f>F93*10000/F62</f>
        <v>0.05422680957352654</v>
      </c>
      <c r="G133">
        <f>AVERAGE(C133:E133)</f>
        <v>0.0745000734817906</v>
      </c>
      <c r="H133">
        <f>STDEV(C133:E133)</f>
        <v>0.004432746604107942</v>
      </c>
      <c r="I133">
        <f>(B133*B4+C133*C4+D133*D4+E133*E4+F133*F4)/SUM(B4:F4)</f>
        <v>0.07361118879221311</v>
      </c>
    </row>
    <row r="134" spans="1:9" ht="12.75">
      <c r="A134" t="s">
        <v>93</v>
      </c>
      <c r="B134">
        <f>B94*10000/B62</f>
        <v>-0.011734233040106316</v>
      </c>
      <c r="C134">
        <f>C94*10000/C62</f>
        <v>-0.003454450298740027</v>
      </c>
      <c r="D134">
        <f>D94*10000/D62</f>
        <v>0.0019779554226292376</v>
      </c>
      <c r="E134">
        <f>E94*10000/E62</f>
        <v>0.0008887463681932218</v>
      </c>
      <c r="F134">
        <f>F94*10000/F62</f>
        <v>-0.018092357177622653</v>
      </c>
      <c r="G134">
        <f>AVERAGE(C134:E134)</f>
        <v>-0.00019591616930585587</v>
      </c>
      <c r="H134">
        <f>STDEV(C134:E134)</f>
        <v>0.0028740437706447396</v>
      </c>
      <c r="I134">
        <f>(B134*B4+C134*C4+D134*D4+E134*E4+F134*F4)/SUM(B4:F4)</f>
        <v>-0.004249875679891286</v>
      </c>
    </row>
    <row r="135" spans="1:9" ht="12.75">
      <c r="A135" t="s">
        <v>94</v>
      </c>
      <c r="B135">
        <f>B95*10000/B62</f>
        <v>-0.001309729653619672</v>
      </c>
      <c r="C135">
        <f>C95*10000/C62</f>
        <v>-0.00040798004950039245</v>
      </c>
      <c r="D135">
        <f>D95*10000/D62</f>
        <v>0.0022603935699809672</v>
      </c>
      <c r="E135">
        <f>E95*10000/E62</f>
        <v>-0.008780954712781334</v>
      </c>
      <c r="F135">
        <f>F95*10000/F62</f>
        <v>-0.0010058075279447039</v>
      </c>
      <c r="G135">
        <f>AVERAGE(C135:E135)</f>
        <v>-0.00230951373076692</v>
      </c>
      <c r="H135">
        <f>STDEV(C135:E135)</f>
        <v>0.005761051616767357</v>
      </c>
      <c r="I135">
        <f>(B135*B4+C135*C4+D135*D4+E135*E4+F135*F4)/SUM(B4:F4)</f>
        <v>-0.00199037796899412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2005-11-22T07:26:46Z</cp:lastPrinted>
  <dcterms:created xsi:type="dcterms:W3CDTF">2005-11-22T07:26:46Z</dcterms:created>
  <dcterms:modified xsi:type="dcterms:W3CDTF">2005-11-22T18:20:16Z</dcterms:modified>
  <cp:category/>
  <cp:version/>
  <cp:contentType/>
  <cp:contentStatus/>
</cp:coreProperties>
</file>