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<sst xmlns="http://schemas.openxmlformats.org/spreadsheetml/2006/main" count="204" uniqueCount="98">
  <si>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23/11/2005       07:37:37</t>
  </si>
  <si>
    <t>LISSNER</t>
  </si>
  <si>
    <t>HCMQAP741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</si>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</sst>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157646"/>
        <c:axId val="42309951"/>
      </c:lineChart>
      <c:catAx>
        <c:axId val="12157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76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-0.003757</v>
      </c>
      <c r="D4" s="12">
        <v>-0.003759</v>
      </c>
      <c r="E4" s="12">
        <v>-0.003758</v>
      </c>
      <c r="F4" s="24">
        <v>-0.002079</v>
      </c>
      <c r="G4" s="34">
        <v>-0.011712</v>
      </c>
    </row>
    <row r="5" spans="1:7" ht="12.75" thickBot="1">
      <c r="A5" s="44" t="s">
        <v>13</v>
      </c>
      <c r="B5" s="45">
        <v>0.40768</v>
      </c>
      <c r="C5" s="46">
        <v>0.240193</v>
      </c>
      <c r="D5" s="46">
        <v>-0.900068</v>
      </c>
      <c r="E5" s="46">
        <v>0.660103</v>
      </c>
      <c r="F5" s="47">
        <v>-0.446777</v>
      </c>
      <c r="G5" s="48">
        <v>6.267362</v>
      </c>
    </row>
    <row r="6" spans="1:7" ht="12.75" thickTop="1">
      <c r="A6" s="6" t="s">
        <v>14</v>
      </c>
      <c r="B6" s="39">
        <v>-59.23178</v>
      </c>
      <c r="C6" s="40">
        <v>47.3594</v>
      </c>
      <c r="D6" s="40">
        <v>1.647917</v>
      </c>
      <c r="E6" s="40">
        <v>112.9147</v>
      </c>
      <c r="F6" s="41">
        <v>-228.11</v>
      </c>
      <c r="G6" s="42">
        <v>0.001546438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1.260119</v>
      </c>
      <c r="C8" s="13">
        <v>1.607802</v>
      </c>
      <c r="D8" s="13">
        <v>-0.5332677</v>
      </c>
      <c r="E8" s="13">
        <v>-2.279853</v>
      </c>
      <c r="F8" s="25">
        <v>-3.146485</v>
      </c>
      <c r="G8" s="35">
        <v>-0.526101</v>
      </c>
    </row>
    <row r="9" spans="1:7" ht="12">
      <c r="A9" s="20" t="s">
        <v>17</v>
      </c>
      <c r="B9" s="29">
        <v>0.4321888</v>
      </c>
      <c r="C9" s="13">
        <v>-0.8963946</v>
      </c>
      <c r="D9" s="13">
        <v>-1.163408</v>
      </c>
      <c r="E9" s="13">
        <v>-1.426912</v>
      </c>
      <c r="F9" s="25">
        <v>-2.266771</v>
      </c>
      <c r="G9" s="49">
        <v>-1.077978</v>
      </c>
    </row>
    <row r="10" spans="1:7" ht="12">
      <c r="A10" s="20" t="s">
        <v>18</v>
      </c>
      <c r="B10" s="29">
        <v>-0.0791928</v>
      </c>
      <c r="C10" s="13">
        <v>-0.6527122</v>
      </c>
      <c r="D10" s="13">
        <v>0.2018255</v>
      </c>
      <c r="E10" s="13">
        <v>0.3937909</v>
      </c>
      <c r="F10" s="25">
        <v>-2.534849</v>
      </c>
      <c r="G10" s="35">
        <v>-0.3626025</v>
      </c>
    </row>
    <row r="11" spans="1:7" ht="12">
      <c r="A11" s="21" t="s">
        <v>19</v>
      </c>
      <c r="B11" s="31">
        <v>1.823046</v>
      </c>
      <c r="C11" s="15">
        <v>1.020249</v>
      </c>
      <c r="D11" s="15">
        <v>1.455993</v>
      </c>
      <c r="E11" s="15">
        <v>0.732594</v>
      </c>
      <c r="F11" s="27">
        <v>12.8196</v>
      </c>
      <c r="G11" s="37">
        <v>2.742944</v>
      </c>
    </row>
    <row r="12" spans="1:7" ht="12">
      <c r="A12" s="20" t="s">
        <v>20</v>
      </c>
      <c r="B12" s="29">
        <v>0.257013</v>
      </c>
      <c r="C12" s="13">
        <v>-0.1901727</v>
      </c>
      <c r="D12" s="13">
        <v>0.1543737</v>
      </c>
      <c r="E12" s="13">
        <v>-0.1018247</v>
      </c>
      <c r="F12" s="25">
        <v>0.05113794</v>
      </c>
      <c r="G12" s="35">
        <v>0.01099177</v>
      </c>
    </row>
    <row r="13" spans="1:7" ht="12">
      <c r="A13" s="20" t="s">
        <v>21</v>
      </c>
      <c r="B13" s="29">
        <v>-0.1620652</v>
      </c>
      <c r="C13" s="13">
        <v>0.03729702</v>
      </c>
      <c r="D13" s="13">
        <v>-0.1493783</v>
      </c>
      <c r="E13" s="13">
        <v>-0.1484169</v>
      </c>
      <c r="F13" s="25">
        <v>-0.4052111</v>
      </c>
      <c r="G13" s="35">
        <v>-0.1401309</v>
      </c>
    </row>
    <row r="14" spans="1:7" ht="12">
      <c r="A14" s="20" t="s">
        <v>22</v>
      </c>
      <c r="B14" s="29">
        <v>-0.01441323</v>
      </c>
      <c r="C14" s="13">
        <v>-0.008862854</v>
      </c>
      <c r="D14" s="13">
        <v>0.05287434</v>
      </c>
      <c r="E14" s="13">
        <v>-0.04852979</v>
      </c>
      <c r="F14" s="25">
        <v>-0.04386387</v>
      </c>
      <c r="G14" s="35">
        <v>-0.00901247</v>
      </c>
    </row>
    <row r="15" spans="1:7" ht="12">
      <c r="A15" s="21" t="s">
        <v>23</v>
      </c>
      <c r="B15" s="31">
        <v>-0.4393811</v>
      </c>
      <c r="C15" s="15">
        <v>-0.2262654</v>
      </c>
      <c r="D15" s="15">
        <v>-0.1927498</v>
      </c>
      <c r="E15" s="15">
        <v>-0.2182331</v>
      </c>
      <c r="F15" s="27">
        <v>-0.4275716</v>
      </c>
      <c r="G15" s="37">
        <v>-0.2739768</v>
      </c>
    </row>
    <row r="16" spans="1:7" ht="12">
      <c r="A16" s="20" t="s">
        <v>24</v>
      </c>
      <c r="B16" s="29">
        <v>-0.01490975</v>
      </c>
      <c r="C16" s="13">
        <v>-0.05963895</v>
      </c>
      <c r="D16" s="13">
        <v>-0.01402925</v>
      </c>
      <c r="E16" s="13">
        <v>-0.01723248</v>
      </c>
      <c r="F16" s="25">
        <v>0.05865703</v>
      </c>
      <c r="G16" s="35">
        <v>-0.01622504</v>
      </c>
    </row>
    <row r="17" spans="1:7" ht="12">
      <c r="A17" s="20" t="s">
        <v>25</v>
      </c>
      <c r="B17" s="29">
        <v>-0.01943937</v>
      </c>
      <c r="C17" s="13">
        <v>-0.02165797</v>
      </c>
      <c r="D17" s="13">
        <v>-0.01930958</v>
      </c>
      <c r="E17" s="13">
        <v>-0.003571867</v>
      </c>
      <c r="F17" s="25">
        <v>-0.008329486</v>
      </c>
      <c r="G17" s="35">
        <v>-0.01464534</v>
      </c>
    </row>
    <row r="18" spans="1:7" ht="12">
      <c r="A18" s="20" t="s">
        <v>26</v>
      </c>
      <c r="B18" s="29">
        <v>0.04170036</v>
      </c>
      <c r="C18" s="13">
        <v>0.02950106</v>
      </c>
      <c r="D18" s="13">
        <v>0.03382209</v>
      </c>
      <c r="E18" s="13">
        <v>-0.003260756</v>
      </c>
      <c r="F18" s="25">
        <v>0.04168544</v>
      </c>
      <c r="G18" s="35">
        <v>0.02604971</v>
      </c>
    </row>
    <row r="19" spans="1:7" ht="12">
      <c r="A19" s="21" t="s">
        <v>27</v>
      </c>
      <c r="B19" s="31">
        <v>-0.2005507</v>
      </c>
      <c r="C19" s="15">
        <v>-0.1938952</v>
      </c>
      <c r="D19" s="15">
        <v>-0.1964623</v>
      </c>
      <c r="E19" s="15">
        <v>-0.1824526</v>
      </c>
      <c r="F19" s="27">
        <v>-0.1399925</v>
      </c>
      <c r="G19" s="37">
        <v>-0.1855505</v>
      </c>
    </row>
    <row r="20" spans="1:7" ht="12.75" thickBot="1">
      <c r="A20" s="44" t="s">
        <v>28</v>
      </c>
      <c r="B20" s="45">
        <v>-0.003554971</v>
      </c>
      <c r="C20" s="46">
        <v>-0.001502481</v>
      </c>
      <c r="D20" s="46">
        <v>-0.006004919</v>
      </c>
      <c r="E20" s="46">
        <v>-0.007550534</v>
      </c>
      <c r="F20" s="47">
        <v>0.0009294311</v>
      </c>
      <c r="G20" s="48">
        <v>-0.004015215</v>
      </c>
    </row>
    <row r="21" spans="1:7" ht="12.75" thickTop="1">
      <c r="A21" s="6" t="s">
        <v>29</v>
      </c>
      <c r="B21" s="39">
        <v>-10.81189</v>
      </c>
      <c r="C21" s="40">
        <v>9.294112</v>
      </c>
      <c r="D21" s="40">
        <v>8.146813</v>
      </c>
      <c r="E21" s="40">
        <v>19.46663</v>
      </c>
      <c r="F21" s="41">
        <v>-54.90413</v>
      </c>
      <c r="G21" s="43">
        <v>0.003641932</v>
      </c>
    </row>
    <row r="22" spans="1:7" ht="12">
      <c r="A22" s="20" t="s">
        <v>30</v>
      </c>
      <c r="B22" s="29">
        <v>8.1536</v>
      </c>
      <c r="C22" s="13">
        <v>4.803856</v>
      </c>
      <c r="D22" s="13">
        <v>-18.00138</v>
      </c>
      <c r="E22" s="13">
        <v>13.20207</v>
      </c>
      <c r="F22" s="25">
        <v>-8.935537</v>
      </c>
      <c r="G22" s="36">
        <v>0</v>
      </c>
    </row>
    <row r="23" spans="1:7" ht="12">
      <c r="A23" s="20" t="s">
        <v>31</v>
      </c>
      <c r="B23" s="29">
        <v>0.07262866</v>
      </c>
      <c r="C23" s="13">
        <v>-1.468594</v>
      </c>
      <c r="D23" s="13">
        <v>-0.008342723</v>
      </c>
      <c r="E23" s="13">
        <v>-0.120461</v>
      </c>
      <c r="F23" s="25">
        <v>10.25279</v>
      </c>
      <c r="G23" s="35">
        <v>0.9909669</v>
      </c>
    </row>
    <row r="24" spans="1:7" ht="12">
      <c r="A24" s="20" t="s">
        <v>32</v>
      </c>
      <c r="B24" s="29">
        <v>0.1095107</v>
      </c>
      <c r="C24" s="13">
        <v>-2.626737</v>
      </c>
      <c r="D24" s="13">
        <v>-4.484667</v>
      </c>
      <c r="E24" s="13">
        <v>-4.06269</v>
      </c>
      <c r="F24" s="25">
        <v>-0.4306833</v>
      </c>
      <c r="G24" s="35">
        <v>-2.730136</v>
      </c>
    </row>
    <row r="25" spans="1:7" ht="12">
      <c r="A25" s="20" t="s">
        <v>33</v>
      </c>
      <c r="B25" s="29">
        <v>0.6830202</v>
      </c>
      <c r="C25" s="13">
        <v>-0.7650738</v>
      </c>
      <c r="D25" s="13">
        <v>-0.4555441</v>
      </c>
      <c r="E25" s="13">
        <v>-0.7359447</v>
      </c>
      <c r="F25" s="25">
        <v>-0.7702845</v>
      </c>
      <c r="G25" s="35">
        <v>-0.4742087</v>
      </c>
    </row>
    <row r="26" spans="1:7" ht="12">
      <c r="A26" s="21" t="s">
        <v>34</v>
      </c>
      <c r="B26" s="31">
        <v>0.7571988</v>
      </c>
      <c r="C26" s="15">
        <v>1.120892</v>
      </c>
      <c r="D26" s="15">
        <v>0.736614</v>
      </c>
      <c r="E26" s="15">
        <v>1.376035</v>
      </c>
      <c r="F26" s="27">
        <v>1.942437</v>
      </c>
      <c r="G26" s="37">
        <v>1.146399</v>
      </c>
    </row>
    <row r="27" spans="1:7" ht="12">
      <c r="A27" s="20" t="s">
        <v>35</v>
      </c>
      <c r="B27" s="29">
        <v>0.01635403</v>
      </c>
      <c r="C27" s="13">
        <v>0.08172118</v>
      </c>
      <c r="D27" s="13">
        <v>0.4432523</v>
      </c>
      <c r="E27" s="13">
        <v>-0.1469333</v>
      </c>
      <c r="F27" s="25">
        <v>0.5164702</v>
      </c>
      <c r="G27" s="35">
        <v>0.1621024</v>
      </c>
    </row>
    <row r="28" spans="1:7" ht="12">
      <c r="A28" s="20" t="s">
        <v>36</v>
      </c>
      <c r="B28" s="29">
        <v>0.1654049</v>
      </c>
      <c r="C28" s="13">
        <v>-0.2691884</v>
      </c>
      <c r="D28" s="13">
        <v>-0.4676635</v>
      </c>
      <c r="E28" s="13">
        <v>-0.3722367</v>
      </c>
      <c r="F28" s="25">
        <v>-0.369027</v>
      </c>
      <c r="G28" s="35">
        <v>-0.2919959</v>
      </c>
    </row>
    <row r="29" spans="1:7" ht="12">
      <c r="A29" s="20" t="s">
        <v>37</v>
      </c>
      <c r="B29" s="29">
        <v>0.09567455</v>
      </c>
      <c r="C29" s="13">
        <v>-0.05389779</v>
      </c>
      <c r="D29" s="13">
        <v>0.005776996</v>
      </c>
      <c r="E29" s="13">
        <v>-0.03129909</v>
      </c>
      <c r="F29" s="25">
        <v>-0.1949306</v>
      </c>
      <c r="G29" s="35">
        <v>-0.03117487</v>
      </c>
    </row>
    <row r="30" spans="1:7" ht="12">
      <c r="A30" s="21" t="s">
        <v>38</v>
      </c>
      <c r="B30" s="31">
        <v>0.2073132</v>
      </c>
      <c r="C30" s="15">
        <v>0.08082361</v>
      </c>
      <c r="D30" s="15">
        <v>0.08027616</v>
      </c>
      <c r="E30" s="15">
        <v>0.09457509</v>
      </c>
      <c r="F30" s="27">
        <v>0.2074334</v>
      </c>
      <c r="G30" s="37">
        <v>0.1192005</v>
      </c>
    </row>
    <row r="31" spans="1:7" ht="12">
      <c r="A31" s="20" t="s">
        <v>39</v>
      </c>
      <c r="B31" s="29">
        <v>0.02140729</v>
      </c>
      <c r="C31" s="13">
        <v>0.003807108</v>
      </c>
      <c r="D31" s="13">
        <v>0.03279904</v>
      </c>
      <c r="E31" s="13">
        <v>0.002763078</v>
      </c>
      <c r="F31" s="25">
        <v>-0.02245621</v>
      </c>
      <c r="G31" s="35">
        <v>0.009590417</v>
      </c>
    </row>
    <row r="32" spans="1:7" ht="12">
      <c r="A32" s="20" t="s">
        <v>40</v>
      </c>
      <c r="B32" s="29">
        <v>0.01855512</v>
      </c>
      <c r="C32" s="13">
        <v>-0.01721648</v>
      </c>
      <c r="D32" s="13">
        <v>-0.01356896</v>
      </c>
      <c r="E32" s="13">
        <v>-0.01601541</v>
      </c>
      <c r="F32" s="25">
        <v>-0.04774906</v>
      </c>
      <c r="G32" s="35">
        <v>-0.0149249</v>
      </c>
    </row>
    <row r="33" spans="1:7" ht="12">
      <c r="A33" s="20" t="s">
        <v>41</v>
      </c>
      <c r="B33" s="29">
        <v>0.08075477</v>
      </c>
      <c r="C33" s="13">
        <v>0.07733539</v>
      </c>
      <c r="D33" s="13">
        <v>0.0849993</v>
      </c>
      <c r="E33" s="13">
        <v>0.07656041</v>
      </c>
      <c r="F33" s="25">
        <v>0.07313549</v>
      </c>
      <c r="G33" s="35">
        <v>0.07893046</v>
      </c>
    </row>
    <row r="34" spans="1:7" ht="12">
      <c r="A34" s="21" t="s">
        <v>42</v>
      </c>
      <c r="B34" s="31">
        <v>0.010421</v>
      </c>
      <c r="C34" s="15">
        <v>0.008096295</v>
      </c>
      <c r="D34" s="15">
        <v>0.01457541</v>
      </c>
      <c r="E34" s="15">
        <v>0.005042505</v>
      </c>
      <c r="F34" s="27">
        <v>-0.03070074</v>
      </c>
      <c r="G34" s="37">
        <v>0.004093001</v>
      </c>
    </row>
    <row r="35" spans="1:7" ht="12.75" thickBot="1">
      <c r="A35" s="22" t="s">
        <v>43</v>
      </c>
      <c r="B35" s="32">
        <v>0.00271214</v>
      </c>
      <c r="C35" s="16">
        <v>-0.001123257</v>
      </c>
      <c r="D35" s="16">
        <v>-0.004857783</v>
      </c>
      <c r="E35" s="16">
        <v>-0.003107556</v>
      </c>
      <c r="F35" s="28">
        <v>0.0005154112</v>
      </c>
      <c r="G35" s="38">
        <v>-0.001724989</v>
      </c>
    </row>
    <row r="36" spans="1:7" ht="12">
      <c r="A36" s="4" t="s">
        <v>44</v>
      </c>
      <c r="B36" s="3">
        <v>20.97168</v>
      </c>
      <c r="C36" s="3">
        <v>20.97168</v>
      </c>
      <c r="D36" s="3">
        <v>20.97473</v>
      </c>
      <c r="E36" s="3">
        <v>20.97168</v>
      </c>
      <c r="F36" s="3">
        <v>20.97473</v>
      </c>
      <c r="G36" s="3"/>
    </row>
    <row r="37" spans="1:6" ht="12">
      <c r="A37" s="4" t="s">
        <v>45</v>
      </c>
      <c r="B37" s="2">
        <v>0.1907349</v>
      </c>
      <c r="C37" s="2">
        <v>0.1185099</v>
      </c>
      <c r="D37" s="2">
        <v>0.08290609</v>
      </c>
      <c r="E37" s="2">
        <v>0.07273356</v>
      </c>
      <c r="F37" s="2">
        <v>0.04425049</v>
      </c>
    </row>
    <row r="38" spans="1:7" ht="12">
      <c r="A38" s="4" t="s">
        <v>53</v>
      </c>
      <c r="B38" s="2">
        <v>0.0001007089</v>
      </c>
      <c r="C38" s="2">
        <v>-8.051854E-05</v>
      </c>
      <c r="D38" s="2">
        <v>0</v>
      </c>
      <c r="E38" s="2">
        <v>-0.0001919984</v>
      </c>
      <c r="F38" s="2">
        <v>0.0003877032</v>
      </c>
      <c r="G38" s="2">
        <v>0.000272647</v>
      </c>
    </row>
    <row r="39" spans="1:7" ht="12.75" thickBot="1">
      <c r="A39" s="4" t="s">
        <v>54</v>
      </c>
      <c r="B39" s="2">
        <v>1.82981E-05</v>
      </c>
      <c r="C39" s="2">
        <v>-1.576131E-05</v>
      </c>
      <c r="D39" s="2">
        <v>-1.385458E-05</v>
      </c>
      <c r="E39" s="2">
        <v>-3.283979E-05</v>
      </c>
      <c r="F39" s="2">
        <v>9.368345E-05</v>
      </c>
      <c r="G39" s="2">
        <v>0.0007794832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3.116686</v>
      </c>
      <c r="F40" s="17" t="s">
        <v>48</v>
      </c>
      <c r="G40" s="8">
        <v>55.086827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0.003757</v>
      </c>
      <c r="D4">
        <v>0.003759</v>
      </c>
      <c r="E4">
        <v>0.003758</v>
      </c>
      <c r="F4">
        <v>0.002079</v>
      </c>
      <c r="G4">
        <v>0.011712</v>
      </c>
    </row>
    <row r="5" spans="1:7" ht="12.75">
      <c r="A5" t="s">
        <v>13</v>
      </c>
      <c r="B5">
        <v>0.40768</v>
      </c>
      <c r="C5">
        <v>0.240193</v>
      </c>
      <c r="D5">
        <v>-0.900068</v>
      </c>
      <c r="E5">
        <v>0.660103</v>
      </c>
      <c r="F5">
        <v>-0.446777</v>
      </c>
      <c r="G5">
        <v>6.267362</v>
      </c>
    </row>
    <row r="6" spans="1:7" ht="12.75">
      <c r="A6" t="s">
        <v>14</v>
      </c>
      <c r="B6" s="50">
        <v>-59.23178</v>
      </c>
      <c r="C6" s="50">
        <v>47.3594</v>
      </c>
      <c r="D6" s="50">
        <v>1.647917</v>
      </c>
      <c r="E6" s="50">
        <v>112.9147</v>
      </c>
      <c r="F6" s="50">
        <v>-228.11</v>
      </c>
      <c r="G6" s="50">
        <v>0.001546438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1.260119</v>
      </c>
      <c r="C8" s="50">
        <v>1.607802</v>
      </c>
      <c r="D8" s="50">
        <v>-0.5332677</v>
      </c>
      <c r="E8" s="50">
        <v>-2.279853</v>
      </c>
      <c r="F8" s="50">
        <v>-3.146485</v>
      </c>
      <c r="G8" s="50">
        <v>-0.526101</v>
      </c>
    </row>
    <row r="9" spans="1:7" ht="12.75">
      <c r="A9" t="s">
        <v>17</v>
      </c>
      <c r="B9" s="50">
        <v>0.4321888</v>
      </c>
      <c r="C9" s="50">
        <v>-0.8963946</v>
      </c>
      <c r="D9" s="50">
        <v>-1.163408</v>
      </c>
      <c r="E9" s="50">
        <v>-1.426912</v>
      </c>
      <c r="F9" s="50">
        <v>-2.266771</v>
      </c>
      <c r="G9" s="50">
        <v>-1.077978</v>
      </c>
    </row>
    <row r="10" spans="1:7" ht="12.75">
      <c r="A10" t="s">
        <v>18</v>
      </c>
      <c r="B10" s="50">
        <v>-0.0791928</v>
      </c>
      <c r="C10" s="50">
        <v>-0.6527122</v>
      </c>
      <c r="D10" s="50">
        <v>0.2018255</v>
      </c>
      <c r="E10" s="50">
        <v>0.3937909</v>
      </c>
      <c r="F10" s="50">
        <v>-2.534849</v>
      </c>
      <c r="G10" s="50">
        <v>-0.3626025</v>
      </c>
    </row>
    <row r="11" spans="1:7" ht="12.75">
      <c r="A11" t="s">
        <v>19</v>
      </c>
      <c r="B11" s="50">
        <v>1.823046</v>
      </c>
      <c r="C11" s="50">
        <v>1.020249</v>
      </c>
      <c r="D11" s="50">
        <v>1.455993</v>
      </c>
      <c r="E11" s="50">
        <v>0.732594</v>
      </c>
      <c r="F11" s="50">
        <v>12.8196</v>
      </c>
      <c r="G11" s="50">
        <v>2.742944</v>
      </c>
    </row>
    <row r="12" spans="1:7" ht="12.75">
      <c r="A12" t="s">
        <v>20</v>
      </c>
      <c r="B12" s="50">
        <v>0.257013</v>
      </c>
      <c r="C12" s="50">
        <v>-0.1901727</v>
      </c>
      <c r="D12" s="50">
        <v>0.1543737</v>
      </c>
      <c r="E12" s="50">
        <v>-0.1018247</v>
      </c>
      <c r="F12" s="50">
        <v>0.05113794</v>
      </c>
      <c r="G12" s="50">
        <v>0.01099177</v>
      </c>
    </row>
    <row r="13" spans="1:7" ht="12.75">
      <c r="A13" t="s">
        <v>21</v>
      </c>
      <c r="B13" s="50">
        <v>-0.1620652</v>
      </c>
      <c r="C13" s="50">
        <v>0.03729702</v>
      </c>
      <c r="D13" s="50">
        <v>-0.1493783</v>
      </c>
      <c r="E13" s="50">
        <v>-0.1484169</v>
      </c>
      <c r="F13" s="50">
        <v>-0.4052111</v>
      </c>
      <c r="G13" s="50">
        <v>-0.1401309</v>
      </c>
    </row>
    <row r="14" spans="1:7" ht="12.75">
      <c r="A14" t="s">
        <v>22</v>
      </c>
      <c r="B14" s="50">
        <v>-0.01441323</v>
      </c>
      <c r="C14" s="50">
        <v>-0.008862854</v>
      </c>
      <c r="D14" s="50">
        <v>0.05287434</v>
      </c>
      <c r="E14" s="50">
        <v>-0.04852979</v>
      </c>
      <c r="F14" s="50">
        <v>-0.04386387</v>
      </c>
      <c r="G14" s="50">
        <v>-0.00901247</v>
      </c>
    </row>
    <row r="15" spans="1:7" ht="12.75">
      <c r="A15" t="s">
        <v>23</v>
      </c>
      <c r="B15" s="50">
        <v>-0.4393811</v>
      </c>
      <c r="C15" s="50">
        <v>-0.2262654</v>
      </c>
      <c r="D15" s="50">
        <v>-0.1927498</v>
      </c>
      <c r="E15" s="50">
        <v>-0.2182331</v>
      </c>
      <c r="F15" s="50">
        <v>-0.4275716</v>
      </c>
      <c r="G15" s="50">
        <v>-0.2739768</v>
      </c>
    </row>
    <row r="16" spans="1:7" ht="12.75">
      <c r="A16" t="s">
        <v>24</v>
      </c>
      <c r="B16" s="50">
        <v>-0.01490975</v>
      </c>
      <c r="C16" s="50">
        <v>-0.05963895</v>
      </c>
      <c r="D16" s="50">
        <v>-0.01402925</v>
      </c>
      <c r="E16" s="50">
        <v>-0.01723248</v>
      </c>
      <c r="F16" s="50">
        <v>0.05865703</v>
      </c>
      <c r="G16" s="50">
        <v>-0.01622504</v>
      </c>
    </row>
    <row r="17" spans="1:7" ht="12.75">
      <c r="A17" t="s">
        <v>25</v>
      </c>
      <c r="B17" s="50">
        <v>-0.01943937</v>
      </c>
      <c r="C17" s="50">
        <v>-0.02165797</v>
      </c>
      <c r="D17" s="50">
        <v>-0.01930958</v>
      </c>
      <c r="E17" s="50">
        <v>-0.003571867</v>
      </c>
      <c r="F17" s="50">
        <v>-0.008329486</v>
      </c>
      <c r="G17" s="50">
        <v>-0.01464534</v>
      </c>
    </row>
    <row r="18" spans="1:7" ht="12.75">
      <c r="A18" t="s">
        <v>26</v>
      </c>
      <c r="B18" s="50">
        <v>0.04170036</v>
      </c>
      <c r="C18" s="50">
        <v>0.02950106</v>
      </c>
      <c r="D18" s="50">
        <v>0.03382209</v>
      </c>
      <c r="E18" s="50">
        <v>-0.003260756</v>
      </c>
      <c r="F18" s="50">
        <v>0.04168544</v>
      </c>
      <c r="G18" s="50">
        <v>0.02604971</v>
      </c>
    </row>
    <row r="19" spans="1:7" ht="12.75">
      <c r="A19" t="s">
        <v>27</v>
      </c>
      <c r="B19" s="50">
        <v>-0.2005507</v>
      </c>
      <c r="C19" s="50">
        <v>-0.1938952</v>
      </c>
      <c r="D19" s="50">
        <v>-0.1964623</v>
      </c>
      <c r="E19" s="50">
        <v>-0.1824526</v>
      </c>
      <c r="F19" s="50">
        <v>-0.1399925</v>
      </c>
      <c r="G19" s="50">
        <v>-0.1855505</v>
      </c>
    </row>
    <row r="20" spans="1:7" ht="12.75">
      <c r="A20" t="s">
        <v>28</v>
      </c>
      <c r="B20" s="50">
        <v>-0.003554971</v>
      </c>
      <c r="C20" s="50">
        <v>-0.001502481</v>
      </c>
      <c r="D20" s="50">
        <v>-0.006004919</v>
      </c>
      <c r="E20" s="50">
        <v>-0.007550534</v>
      </c>
      <c r="F20" s="50">
        <v>0.0009294311</v>
      </c>
      <c r="G20" s="50">
        <v>-0.004015215</v>
      </c>
    </row>
    <row r="21" spans="1:7" ht="12.75">
      <c r="A21" t="s">
        <v>29</v>
      </c>
      <c r="B21" s="50">
        <v>-10.81189</v>
      </c>
      <c r="C21" s="50">
        <v>9.294112</v>
      </c>
      <c r="D21" s="50">
        <v>8.146813</v>
      </c>
      <c r="E21" s="50">
        <v>19.46663</v>
      </c>
      <c r="F21" s="50">
        <v>-54.90413</v>
      </c>
      <c r="G21" s="50">
        <v>0.003641932</v>
      </c>
    </row>
    <row r="22" spans="1:7" ht="12.75">
      <c r="A22" t="s">
        <v>30</v>
      </c>
      <c r="B22" s="50">
        <v>8.1536</v>
      </c>
      <c r="C22" s="50">
        <v>4.803856</v>
      </c>
      <c r="D22" s="50">
        <v>-18.00138</v>
      </c>
      <c r="E22" s="50">
        <v>13.20207</v>
      </c>
      <c r="F22" s="50">
        <v>-8.935537</v>
      </c>
      <c r="G22" s="50">
        <v>0</v>
      </c>
    </row>
    <row r="23" spans="1:7" ht="12.75">
      <c r="A23" t="s">
        <v>31</v>
      </c>
      <c r="B23" s="50">
        <v>0.07262866</v>
      </c>
      <c r="C23" s="50">
        <v>-1.468594</v>
      </c>
      <c r="D23" s="50">
        <v>-0.008342723</v>
      </c>
      <c r="E23" s="50">
        <v>-0.120461</v>
      </c>
      <c r="F23" s="50">
        <v>10.25279</v>
      </c>
      <c r="G23" s="50">
        <v>0.9909669</v>
      </c>
    </row>
    <row r="24" spans="1:7" ht="12.75">
      <c r="A24" t="s">
        <v>32</v>
      </c>
      <c r="B24" s="50">
        <v>0.1095107</v>
      </c>
      <c r="C24" s="50">
        <v>-2.626737</v>
      </c>
      <c r="D24" s="50">
        <v>-4.484667</v>
      </c>
      <c r="E24" s="50">
        <v>-4.06269</v>
      </c>
      <c r="F24" s="50">
        <v>-0.4306833</v>
      </c>
      <c r="G24" s="50">
        <v>-2.730136</v>
      </c>
    </row>
    <row r="25" spans="1:7" ht="12.75">
      <c r="A25" t="s">
        <v>33</v>
      </c>
      <c r="B25" s="50">
        <v>0.6830202</v>
      </c>
      <c r="C25" s="50">
        <v>-0.7650738</v>
      </c>
      <c r="D25" s="50">
        <v>-0.4555441</v>
      </c>
      <c r="E25" s="50">
        <v>-0.7359447</v>
      </c>
      <c r="F25" s="50">
        <v>-0.7702845</v>
      </c>
      <c r="G25" s="50">
        <v>-0.4742087</v>
      </c>
    </row>
    <row r="26" spans="1:7" ht="12.75">
      <c r="A26" t="s">
        <v>34</v>
      </c>
      <c r="B26" s="50">
        <v>0.7571988</v>
      </c>
      <c r="C26" s="50">
        <v>1.120892</v>
      </c>
      <c r="D26" s="50">
        <v>0.736614</v>
      </c>
      <c r="E26" s="50">
        <v>1.376035</v>
      </c>
      <c r="F26" s="50">
        <v>1.942437</v>
      </c>
      <c r="G26" s="50">
        <v>1.146399</v>
      </c>
    </row>
    <row r="27" spans="1:7" ht="12.75">
      <c r="A27" t="s">
        <v>35</v>
      </c>
      <c r="B27" s="50">
        <v>0.01635403</v>
      </c>
      <c r="C27" s="50">
        <v>0.08172118</v>
      </c>
      <c r="D27" s="50">
        <v>0.4432523</v>
      </c>
      <c r="E27" s="50">
        <v>-0.1469333</v>
      </c>
      <c r="F27" s="50">
        <v>0.5164702</v>
      </c>
      <c r="G27" s="50">
        <v>0.1621024</v>
      </c>
    </row>
    <row r="28" spans="1:7" ht="12.75">
      <c r="A28" t="s">
        <v>36</v>
      </c>
      <c r="B28" s="50">
        <v>0.1654049</v>
      </c>
      <c r="C28" s="50">
        <v>-0.2691884</v>
      </c>
      <c r="D28" s="50">
        <v>-0.4676635</v>
      </c>
      <c r="E28" s="50">
        <v>-0.3722367</v>
      </c>
      <c r="F28" s="50">
        <v>-0.369027</v>
      </c>
      <c r="G28" s="50">
        <v>-0.2919959</v>
      </c>
    </row>
    <row r="29" spans="1:7" ht="12.75">
      <c r="A29" t="s">
        <v>37</v>
      </c>
      <c r="B29" s="50">
        <v>0.09567455</v>
      </c>
      <c r="C29" s="50">
        <v>-0.05389779</v>
      </c>
      <c r="D29" s="50">
        <v>0.005776996</v>
      </c>
      <c r="E29" s="50">
        <v>-0.03129909</v>
      </c>
      <c r="F29" s="50">
        <v>-0.1949306</v>
      </c>
      <c r="G29" s="50">
        <v>-0.03117487</v>
      </c>
    </row>
    <row r="30" spans="1:7" ht="12.75">
      <c r="A30" t="s">
        <v>38</v>
      </c>
      <c r="B30" s="50">
        <v>0.2073132</v>
      </c>
      <c r="C30" s="50">
        <v>0.08082361</v>
      </c>
      <c r="D30" s="50">
        <v>0.08027616</v>
      </c>
      <c r="E30" s="50">
        <v>0.09457509</v>
      </c>
      <c r="F30" s="50">
        <v>0.2074334</v>
      </c>
      <c r="G30" s="50">
        <v>0.1192005</v>
      </c>
    </row>
    <row r="31" spans="1:7" ht="12.75">
      <c r="A31" t="s">
        <v>39</v>
      </c>
      <c r="B31" s="50">
        <v>0.02140729</v>
      </c>
      <c r="C31" s="50">
        <v>0.003807108</v>
      </c>
      <c r="D31" s="50">
        <v>0.03279904</v>
      </c>
      <c r="E31" s="50">
        <v>0.002763078</v>
      </c>
      <c r="F31" s="50">
        <v>-0.02245621</v>
      </c>
      <c r="G31" s="50">
        <v>0.009590417</v>
      </c>
    </row>
    <row r="32" spans="1:7" ht="12.75">
      <c r="A32" t="s">
        <v>40</v>
      </c>
      <c r="B32" s="50">
        <v>0.01855512</v>
      </c>
      <c r="C32" s="50">
        <v>-0.01721648</v>
      </c>
      <c r="D32" s="50">
        <v>-0.01356896</v>
      </c>
      <c r="E32" s="50">
        <v>-0.01601541</v>
      </c>
      <c r="F32" s="50">
        <v>-0.04774906</v>
      </c>
      <c r="G32" s="50">
        <v>-0.0149249</v>
      </c>
    </row>
    <row r="33" spans="1:7" ht="12.75">
      <c r="A33" t="s">
        <v>41</v>
      </c>
      <c r="B33" s="50">
        <v>0.08075477</v>
      </c>
      <c r="C33" s="50">
        <v>0.07733539</v>
      </c>
      <c r="D33" s="50">
        <v>0.0849993</v>
      </c>
      <c r="E33" s="50">
        <v>0.07656041</v>
      </c>
      <c r="F33" s="50">
        <v>0.07313549</v>
      </c>
      <c r="G33" s="50">
        <v>0.07893046</v>
      </c>
    </row>
    <row r="34" spans="1:7" ht="12.75">
      <c r="A34" t="s">
        <v>42</v>
      </c>
      <c r="B34" s="50">
        <v>0.010421</v>
      </c>
      <c r="C34" s="50">
        <v>0.008096295</v>
      </c>
      <c r="D34" s="50">
        <v>0.01457541</v>
      </c>
      <c r="E34" s="50">
        <v>0.005042505</v>
      </c>
      <c r="F34" s="50">
        <v>-0.03070074</v>
      </c>
      <c r="G34" s="50">
        <v>0.004093001</v>
      </c>
    </row>
    <row r="35" spans="1:7" ht="12.75">
      <c r="A35" t="s">
        <v>43</v>
      </c>
      <c r="B35" s="50">
        <v>0.00271214</v>
      </c>
      <c r="C35" s="50">
        <v>-0.001123257</v>
      </c>
      <c r="D35" s="50">
        <v>-0.004857783</v>
      </c>
      <c r="E35" s="50">
        <v>-0.003107556</v>
      </c>
      <c r="F35" s="50">
        <v>0.0005154112</v>
      </c>
      <c r="G35" s="50">
        <v>-0.001724989</v>
      </c>
    </row>
    <row r="36" spans="1:6" ht="12.75">
      <c r="A36" t="s">
        <v>44</v>
      </c>
      <c r="B36" s="50">
        <v>20.97168</v>
      </c>
      <c r="C36" s="50">
        <v>20.97168</v>
      </c>
      <c r="D36" s="50">
        <v>20.97473</v>
      </c>
      <c r="E36" s="50">
        <v>20.97168</v>
      </c>
      <c r="F36" s="50">
        <v>20.97473</v>
      </c>
    </row>
    <row r="37" spans="1:6" ht="12.75">
      <c r="A37" t="s">
        <v>45</v>
      </c>
      <c r="B37" s="50">
        <v>0.1907349</v>
      </c>
      <c r="C37" s="50">
        <v>0.1185099</v>
      </c>
      <c r="D37" s="50">
        <v>0.08290609</v>
      </c>
      <c r="E37" s="50">
        <v>0.07273356</v>
      </c>
      <c r="F37" s="50">
        <v>0.04425049</v>
      </c>
    </row>
    <row r="38" spans="1:7" ht="12.75">
      <c r="A38" t="s">
        <v>55</v>
      </c>
      <c r="B38" s="50">
        <v>0.0001007089</v>
      </c>
      <c r="C38" s="50">
        <v>-8.051854E-05</v>
      </c>
      <c r="D38" s="50">
        <v>0</v>
      </c>
      <c r="E38" s="50">
        <v>-0.0001919984</v>
      </c>
      <c r="F38" s="50">
        <v>0.0003877032</v>
      </c>
      <c r="G38" s="50">
        <v>0.000272647</v>
      </c>
    </row>
    <row r="39" spans="1:7" ht="12.75">
      <c r="A39" t="s">
        <v>56</v>
      </c>
      <c r="B39" s="50">
        <v>1.82981E-05</v>
      </c>
      <c r="C39" s="50">
        <v>-1.576131E-05</v>
      </c>
      <c r="D39" s="50">
        <v>-1.385458E-05</v>
      </c>
      <c r="E39" s="50">
        <v>-3.283979E-05</v>
      </c>
      <c r="F39" s="50">
        <v>9.368345E-05</v>
      </c>
      <c r="G39" s="50">
        <v>0.0007794832</v>
      </c>
    </row>
    <row r="40" spans="2:7" ht="12.75">
      <c r="B40" t="s">
        <v>46</v>
      </c>
      <c r="C40">
        <v>-0.003758</v>
      </c>
      <c r="D40" t="s">
        <v>47</v>
      </c>
      <c r="E40">
        <v>3.116686</v>
      </c>
      <c r="F40" t="s">
        <v>48</v>
      </c>
      <c r="G40">
        <v>55.086827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0.00010070894553796327</v>
      </c>
      <c r="C50">
        <f>-0.017/(C7*C7+C22*C22)*(C21*C22+C6*C7)</f>
        <v>-8.051855150657605E-05</v>
      </c>
      <c r="D50">
        <f>-0.017/(D7*D7+D22*D22)*(D21*D22+D6*D7)</f>
        <v>-2.776518743677514E-06</v>
      </c>
      <c r="E50">
        <f>-0.017/(E7*E7+E22*E22)*(E21*E22+E6*E7)</f>
        <v>-0.00019199834532517874</v>
      </c>
      <c r="F50">
        <f>-0.017/(F7*F7+F22*F22)*(F21*F22+F6*F7)</f>
        <v>0.00038770328880241664</v>
      </c>
      <c r="G50">
        <f>(B50*B$4+C50*C$4+D50*D$4+E50*E$4+F50*F$4)/SUM(B$4:F$4)</f>
        <v>-2.1386517864046395E-08</v>
      </c>
    </row>
    <row r="51" spans="1:7" ht="12.75">
      <c r="A51" t="s">
        <v>59</v>
      </c>
      <c r="B51">
        <f>-0.017/(B7*B7+B22*B22)*(B21*B7-B6*B22)</f>
        <v>1.8298098954166167E-05</v>
      </c>
      <c r="C51">
        <f>-0.017/(C7*C7+C22*C22)*(C21*C7-C6*C22)</f>
        <v>-1.5761310447323383E-05</v>
      </c>
      <c r="D51">
        <f>-0.017/(D7*D7+D22*D22)*(D21*D7-D6*D22)</f>
        <v>-1.3854580216898209E-05</v>
      </c>
      <c r="E51">
        <f>-0.017/(E7*E7+E22*E22)*(E21*E7-E6*E22)</f>
        <v>-3.2839793440513285E-05</v>
      </c>
      <c r="F51">
        <f>-0.017/(F7*F7+F22*F22)*(F21*F7-F6*F22)</f>
        <v>9.368345470821157E-05</v>
      </c>
      <c r="G51">
        <f>(B51*B$4+C51*C$4+D51*D$4+E51*E$4+F51*F$4)/SUM(B$4:F$4)</f>
        <v>9.646192433058122E-08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10000.014773681098</v>
      </c>
      <c r="C62">
        <f>C7+(2/0.017)*(C8*C50-C23*C51)</f>
        <v>9999.982046487752</v>
      </c>
      <c r="D62">
        <f>D7+(2/0.017)*(D8*D50-D23*D51)</f>
        <v>10000.000160593276</v>
      </c>
      <c r="E62">
        <f>E7+(2/0.017)*(E8*E50-E23*E51)</f>
        <v>10000.051032010497</v>
      </c>
      <c r="F62">
        <f>F7+(2/0.017)*(F8*F50-F23*F51)</f>
        <v>9999.743480074087</v>
      </c>
    </row>
    <row r="63" spans="1:6" ht="12.75">
      <c r="A63" t="s">
        <v>67</v>
      </c>
      <c r="B63">
        <f>B8+(3/0.017)*(B9*B50-B24*B51)</f>
        <v>1.2674463130640314</v>
      </c>
      <c r="C63">
        <f>C8+(3/0.017)*(C9*C50-C24*C51)</f>
        <v>1.613232984255855</v>
      </c>
      <c r="D63">
        <f>D8+(3/0.017)*(D9*D50-D24*D51)</f>
        <v>-0.5436623390433586</v>
      </c>
      <c r="E63">
        <f>E8+(3/0.017)*(E9*E50-E24*E51)</f>
        <v>-2.255050616027329</v>
      </c>
      <c r="F63">
        <f>F8+(3/0.017)*(F9*F50-F24*F51)</f>
        <v>-3.2944532362763783</v>
      </c>
    </row>
    <row r="64" spans="1:6" ht="12.75">
      <c r="A64" t="s">
        <v>68</v>
      </c>
      <c r="B64">
        <f>B9+(4/0.017)*(B10*B50-B25*B51)</f>
        <v>0.42737153068482514</v>
      </c>
      <c r="C64">
        <f>C9+(4/0.017)*(C10*C50-C25*C51)</f>
        <v>-0.8868659234781748</v>
      </c>
      <c r="D64">
        <f>D9+(4/0.017)*(D10*D50-D25*D51)</f>
        <v>-1.1650248810728203</v>
      </c>
      <c r="E64">
        <f>E9+(4/0.017)*(E10*E50-E25*E51)</f>
        <v>-1.450388581914295</v>
      </c>
      <c r="F64">
        <f>F9+(4/0.017)*(F10*F50-F25*F51)</f>
        <v>-2.4810313249057243</v>
      </c>
    </row>
    <row r="65" spans="1:6" ht="12.75">
      <c r="A65" t="s">
        <v>69</v>
      </c>
      <c r="B65">
        <f>B10+(5/0.017)*(B11*B50-B26*B51)</f>
        <v>-0.029268758306815898</v>
      </c>
      <c r="C65">
        <f>C10+(5/0.017)*(C11*C50-C26*C51)</f>
        <v>-0.6716775661370916</v>
      </c>
      <c r="D65">
        <f>D10+(5/0.017)*(D11*D50-D26*D51)</f>
        <v>0.20363811349903735</v>
      </c>
      <c r="E65">
        <f>E10+(5/0.017)*(E11*E50-E26*E51)</f>
        <v>0.36571203805051844</v>
      </c>
      <c r="F65">
        <f>F10+(5/0.017)*(F11*F50-F26*F51)</f>
        <v>-1.1265469787004687</v>
      </c>
    </row>
    <row r="66" spans="1:6" ht="12.75">
      <c r="A66" t="s">
        <v>70</v>
      </c>
      <c r="B66">
        <f>B11+(6/0.017)*(B12*B50-B27*B51)</f>
        <v>1.8320757390212856</v>
      </c>
      <c r="C66">
        <f>C11+(6/0.017)*(C12*C50-C27*C51)</f>
        <v>1.0261079870217162</v>
      </c>
      <c r="D66">
        <f>D11+(6/0.017)*(D12*D50-D27*D51)</f>
        <v>1.4580091599088567</v>
      </c>
      <c r="E66">
        <f>E11+(6/0.017)*(E12*E50-E27*E51)</f>
        <v>0.7377910287147176</v>
      </c>
      <c r="F66">
        <f>F11+(6/0.017)*(F12*F50-F27*F51)</f>
        <v>12.809520577034379</v>
      </c>
    </row>
    <row r="67" spans="1:6" ht="12.75">
      <c r="A67" t="s">
        <v>71</v>
      </c>
      <c r="B67">
        <f>B12+(7/0.017)*(B13*B50-B28*B51)</f>
        <v>0.2490461720943105</v>
      </c>
      <c r="C67">
        <f>C12+(7/0.017)*(C13*C50-C28*C51)</f>
        <v>-0.19315629104528884</v>
      </c>
      <c r="D67">
        <f>D12+(7/0.017)*(D13*D50-D28*D51)</f>
        <v>0.15187654066012254</v>
      </c>
      <c r="E67">
        <f>E12+(7/0.017)*(E13*E50-E28*E51)</f>
        <v>-0.09512461999087063</v>
      </c>
      <c r="F67">
        <f>F12+(7/0.017)*(F13*F50-F28*F51)</f>
        <v>0.0006844303987962319</v>
      </c>
    </row>
    <row r="68" spans="1:6" ht="12.75">
      <c r="A68" t="s">
        <v>72</v>
      </c>
      <c r="B68">
        <f>B13+(8/0.017)*(B14*B50-B29*B51)</f>
        <v>-0.16357211933100774</v>
      </c>
      <c r="C68">
        <f>C13+(8/0.017)*(C14*C50-C29*C51)</f>
        <v>0.037233078525025706</v>
      </c>
      <c r="D68">
        <f>D13+(8/0.017)*(D14*D50-D29*D51)</f>
        <v>-0.14940972058427052</v>
      </c>
      <c r="E68">
        <f>E13+(8/0.017)*(E14*E50-E29*E51)</f>
        <v>-0.14451582530423418</v>
      </c>
      <c r="F68">
        <f>F13+(8/0.017)*(F14*F50-F29*F51)</f>
        <v>-0.4046202268810622</v>
      </c>
    </row>
    <row r="69" spans="1:6" ht="12.75">
      <c r="A69" t="s">
        <v>73</v>
      </c>
      <c r="B69">
        <f>B14+(9/0.017)*(B15*B50-B30*B51)</f>
        <v>-0.03984778308621983</v>
      </c>
      <c r="C69">
        <f>C14+(9/0.017)*(C15*C50-C30*C51)</f>
        <v>0.0014566774385091057</v>
      </c>
      <c r="D69">
        <f>D14+(9/0.017)*(D15*D50-D30*D51)</f>
        <v>0.05374647490452246</v>
      </c>
      <c r="E69">
        <f>E14+(9/0.017)*(E15*E50-E30*E51)</f>
        <v>-0.024702967374198827</v>
      </c>
      <c r="F69">
        <f>F14+(9/0.017)*(F15*F50-F30*F51)</f>
        <v>-0.14191304279243738</v>
      </c>
    </row>
    <row r="70" spans="1:6" ht="12.75">
      <c r="A70" t="s">
        <v>74</v>
      </c>
      <c r="B70">
        <f>B15+(10/0.017)*(B16*B50-B31*B51)</f>
        <v>-0.44049478112440893</v>
      </c>
      <c r="C70">
        <f>C15+(10/0.017)*(C16*C50-C31*C51)</f>
        <v>-0.22340537242443081</v>
      </c>
      <c r="D70">
        <f>D15+(10/0.017)*(D16*D50-D31*D51)</f>
        <v>-0.1924595827021753</v>
      </c>
      <c r="E70">
        <f>E15+(10/0.017)*(E16*E50-E31*E51)</f>
        <v>-0.21623348437845338</v>
      </c>
      <c r="F70">
        <f>F15+(10/0.017)*(F16*F50-F31*F51)</f>
        <v>-0.41295671836774406</v>
      </c>
    </row>
    <row r="71" spans="1:6" ht="12.75">
      <c r="A71" t="s">
        <v>75</v>
      </c>
      <c r="B71">
        <f>B16+(11/0.017)*(B17*B50-B32*B51)</f>
        <v>-0.016396200625963305</v>
      </c>
      <c r="C71">
        <f>C16+(11/0.017)*(C17*C50-C32*C51)</f>
        <v>-0.05868614676731117</v>
      </c>
      <c r="D71">
        <f>D16+(11/0.017)*(D17*D50-D32*D51)</f>
        <v>-0.014116201010220633</v>
      </c>
      <c r="E71">
        <f>E16+(11/0.017)*(E17*E50-E32*E51)</f>
        <v>-0.017129047778116396</v>
      </c>
      <c r="F71">
        <f>F16+(11/0.017)*(F17*F50-F32*F51)</f>
        <v>0.05946192444823505</v>
      </c>
    </row>
    <row r="72" spans="1:6" ht="12.75">
      <c r="A72" t="s">
        <v>76</v>
      </c>
      <c r="B72">
        <f>B17+(12/0.017)*(B18*B50-B33*B51)</f>
        <v>-0.017518000227054683</v>
      </c>
      <c r="C72">
        <f>C17+(12/0.017)*(C18*C50-C33*C51)</f>
        <v>-0.022474305667355594</v>
      </c>
      <c r="D72">
        <f>D17+(12/0.017)*(D18*D50-D33*D51)</f>
        <v>-0.018544599797603638</v>
      </c>
      <c r="E72">
        <f>E17+(12/0.017)*(E18*E50-E33*E51)</f>
        <v>-0.0013551932541434192</v>
      </c>
      <c r="F72">
        <f>F17+(12/0.017)*(F18*F50-F33*F51)</f>
        <v>-0.0017577235400955656</v>
      </c>
    </row>
    <row r="73" spans="1:6" ht="12.75">
      <c r="A73" t="s">
        <v>77</v>
      </c>
      <c r="B73">
        <f>B18+(13/0.017)*(B19*B50-B34*B51)</f>
        <v>0.026109586931157468</v>
      </c>
      <c r="C73">
        <f>C18+(13/0.017)*(C19*C50-C34*C51)</f>
        <v>0.04153735383950574</v>
      </c>
      <c r="D73">
        <f>D18+(13/0.017)*(D19*D50-D34*D51)</f>
        <v>0.03439364451708219</v>
      </c>
      <c r="E73">
        <f>E18+(13/0.017)*(E19*E50-E34*E51)</f>
        <v>0.023653979152805465</v>
      </c>
      <c r="F73">
        <f>F18+(13/0.017)*(F19*F50-F34*F51)</f>
        <v>0.0023800154975965604</v>
      </c>
    </row>
    <row r="74" spans="1:6" ht="12.75">
      <c r="A74" t="s">
        <v>78</v>
      </c>
      <c r="B74">
        <f>B19+(14/0.017)*(B20*B50-B35*B51)</f>
        <v>-0.200886407142174</v>
      </c>
      <c r="C74">
        <f>C19+(14/0.017)*(C20*C50-C35*C51)</f>
        <v>-0.19381015115994363</v>
      </c>
      <c r="D74">
        <f>D19+(14/0.017)*(D20*D50-D35*D51)</f>
        <v>-0.19650399510807579</v>
      </c>
      <c r="E74">
        <f>E19+(14/0.017)*(E20*E50-E35*E51)</f>
        <v>-0.18134278002820745</v>
      </c>
      <c r="F74">
        <f>F19+(14/0.017)*(F20*F50-F35*F51)</f>
        <v>-0.1397355110651038</v>
      </c>
    </row>
    <row r="75" spans="1:6" ht="12.75">
      <c r="A75" t="s">
        <v>79</v>
      </c>
      <c r="B75" s="50">
        <f>B20</f>
        <v>-0.003554971</v>
      </c>
      <c r="C75" s="50">
        <f>C20</f>
        <v>-0.001502481</v>
      </c>
      <c r="D75" s="50">
        <f>D20</f>
        <v>-0.006004919</v>
      </c>
      <c r="E75" s="50">
        <f>E20</f>
        <v>-0.007550534</v>
      </c>
      <c r="F75" s="50">
        <f>F20</f>
        <v>0.0009294311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8.157173192696526</v>
      </c>
      <c r="C82">
        <f>C22+(2/0.017)*(C8*C51+C23*C50)</f>
        <v>4.814786352373108</v>
      </c>
      <c r="D82">
        <f>D22+(2/0.017)*(D8*D51+D23*D50)</f>
        <v>-18.000508074840763</v>
      </c>
      <c r="E82">
        <f>E22+(2/0.017)*(E8*E51+E23*E50)</f>
        <v>13.213599201678937</v>
      </c>
      <c r="F82">
        <f>F22+(2/0.017)*(F8*F51+F23*F50)</f>
        <v>-8.502564433245533</v>
      </c>
    </row>
    <row r="83" spans="1:6" ht="12.75">
      <c r="A83" t="s">
        <v>82</v>
      </c>
      <c r="B83">
        <f>B23+(3/0.017)*(B9*B51+B24*B50)</f>
        <v>0.0759704730384835</v>
      </c>
      <c r="C83">
        <f>C23+(3/0.017)*(C9*C51+C24*C50)</f>
        <v>-1.4287770449407118</v>
      </c>
      <c r="D83">
        <f>D23+(3/0.017)*(D9*D51+D24*D50)</f>
        <v>-0.0033009068625353324</v>
      </c>
      <c r="E83">
        <f>E23+(3/0.017)*(E9*E51+E24*E50)</f>
        <v>0.025460632865930602</v>
      </c>
      <c r="F83">
        <f>F23+(3/0.017)*(F9*F51+F24*F50)</f>
        <v>10.185848305266823</v>
      </c>
    </row>
    <row r="84" spans="1:6" ht="12.75">
      <c r="A84" t="s">
        <v>83</v>
      </c>
      <c r="B84">
        <f>B24+(4/0.017)*(B10*B51+B25*B50)</f>
        <v>0.1253547391605344</v>
      </c>
      <c r="C84">
        <f>C24+(4/0.017)*(C10*C51+C25*C50)</f>
        <v>-2.6098216508732737</v>
      </c>
      <c r="D84">
        <f>D24+(4/0.017)*(D10*D51+D25*D50)</f>
        <v>-4.485027324905257</v>
      </c>
      <c r="E84">
        <f>E24+(4/0.017)*(E10*E51+E25*E50)</f>
        <v>-4.032485728744452</v>
      </c>
      <c r="F84">
        <f>F24+(4/0.017)*(F10*F51+F25*F50)</f>
        <v>-0.5568280636346308</v>
      </c>
    </row>
    <row r="85" spans="1:6" ht="12.75">
      <c r="A85" t="s">
        <v>84</v>
      </c>
      <c r="B85">
        <f>B25+(5/0.017)*(B11*B51+B26*B50)</f>
        <v>0.7152598967107671</v>
      </c>
      <c r="C85">
        <f>C25+(5/0.017)*(C11*C51+C26*C50)</f>
        <v>-0.7963482298405531</v>
      </c>
      <c r="D85">
        <f>D25+(5/0.017)*(D11*D51+D26*D50)</f>
        <v>-0.4620786277622346</v>
      </c>
      <c r="E85">
        <f>E25+(5/0.017)*(E11*E51+E26*E50)</f>
        <v>-0.8207254878662623</v>
      </c>
      <c r="F85">
        <f>F25+(5/0.017)*(F11*F51+F26*F50)</f>
        <v>-0.1955569620091504</v>
      </c>
    </row>
    <row r="86" spans="1:6" ht="12.75">
      <c r="A86" t="s">
        <v>85</v>
      </c>
      <c r="B86">
        <f>B26+(6/0.017)*(B12*B51+B27*B50)</f>
        <v>0.7594399222669775</v>
      </c>
      <c r="C86">
        <f>C26+(6/0.017)*(C12*C51+C27*C50)</f>
        <v>1.1196275176196344</v>
      </c>
      <c r="D86">
        <f>D26+(6/0.017)*(D12*D51+D27*D50)</f>
        <v>0.7354247713661797</v>
      </c>
      <c r="E86">
        <f>E26+(6/0.017)*(E12*E51+E27*E50)</f>
        <v>1.3871720067958742</v>
      </c>
      <c r="F86">
        <f>F26+(6/0.017)*(F12*F51+F27*F50)</f>
        <v>2.0147998143509307</v>
      </c>
    </row>
    <row r="87" spans="1:6" ht="12.75">
      <c r="A87" t="s">
        <v>86</v>
      </c>
      <c r="B87">
        <f>B27+(7/0.017)*(B13*B51+B28*B50)</f>
        <v>0.021992022705546982</v>
      </c>
      <c r="C87">
        <f>C27+(7/0.017)*(C13*C51+C28*C50)</f>
        <v>0.09040398417504408</v>
      </c>
      <c r="D87">
        <f>D27+(7/0.017)*(D13*D51+D28*D50)</f>
        <v>0.4446391441643814</v>
      </c>
      <c r="E87">
        <f>E27+(7/0.017)*(E13*E51+E28*E50)</f>
        <v>-0.1154980249612527</v>
      </c>
      <c r="F87">
        <f>F27+(7/0.017)*(F13*F51+F28*F50)</f>
        <v>0.44192655876252773</v>
      </c>
    </row>
    <row r="88" spans="1:6" ht="12.75">
      <c r="A88" t="s">
        <v>87</v>
      </c>
      <c r="B88">
        <f>B28+(8/0.017)*(B14*B51+B29*B50)</f>
        <v>0.16981504039366116</v>
      </c>
      <c r="C88">
        <f>C28+(8/0.017)*(C14*C51+C29*C50)</f>
        <v>-0.26708041780068287</v>
      </c>
      <c r="D88">
        <f>D28+(8/0.017)*(D14*D51+D29*D50)</f>
        <v>-0.4680157784577043</v>
      </c>
      <c r="E88">
        <f>E28+(8/0.017)*(E14*E51+E29*E50)</f>
        <v>-0.3686587791672963</v>
      </c>
      <c r="F88">
        <f>F28+(8/0.017)*(F14*F51+F29*F50)</f>
        <v>-0.4065256134525648</v>
      </c>
    </row>
    <row r="89" spans="1:6" ht="12.75">
      <c r="A89" t="s">
        <v>88</v>
      </c>
      <c r="B89">
        <f>B29+(9/0.017)*(B15*B51+B30*B50)</f>
        <v>0.10247137907619967</v>
      </c>
      <c r="C89">
        <f>C29+(9/0.017)*(C15*C51+C30*C50)</f>
        <v>-0.05545508688980009</v>
      </c>
      <c r="D89">
        <f>D29+(9/0.017)*(D15*D51+D30*D50)</f>
        <v>0.0070727732780485695</v>
      </c>
      <c r="E89">
        <f>E29+(9/0.017)*(E15*E51+E30*E50)</f>
        <v>-0.03711813575105134</v>
      </c>
      <c r="F89">
        <f>F29+(9/0.017)*(F15*F51+F30*F50)</f>
        <v>-0.17356024465416783</v>
      </c>
    </row>
    <row r="90" spans="1:6" ht="12.75">
      <c r="A90" t="s">
        <v>89</v>
      </c>
      <c r="B90">
        <f>B30+(10/0.017)*(B16*B51+B31*B50)</f>
        <v>0.2084208973657903</v>
      </c>
      <c r="C90">
        <f>C30+(10/0.017)*(C16*C51+C31*C50)</f>
        <v>0.0811962248141843</v>
      </c>
      <c r="D90">
        <f>D30+(10/0.017)*(D16*D51+D31*D50)</f>
        <v>0.08033692601186664</v>
      </c>
      <c r="E90">
        <f>E30+(10/0.017)*(E16*E51+E31*E50)</f>
        <v>0.09459591628215493</v>
      </c>
      <c r="F90">
        <f>F30+(10/0.017)*(F16*F51+F31*F50)</f>
        <v>0.20554448631899144</v>
      </c>
    </row>
    <row r="91" spans="1:6" ht="12.75">
      <c r="A91" t="s">
        <v>90</v>
      </c>
      <c r="B91">
        <f>B31+(11/0.017)*(B17*B51+B32*B50)</f>
        <v>0.022386266093547113</v>
      </c>
      <c r="C91">
        <f>C31+(11/0.017)*(C17*C51+C32*C50)</f>
        <v>0.004924969425010487</v>
      </c>
      <c r="D91">
        <f>D31+(11/0.017)*(D17*D51+D32*D50)</f>
        <v>0.03299652273912971</v>
      </c>
      <c r="E91">
        <f>E31+(11/0.017)*(E17*E51+E32*E50)</f>
        <v>0.004828639619764374</v>
      </c>
      <c r="F91">
        <f>F31+(11/0.017)*(F17*F51+F32*F50)</f>
        <v>-0.034939788168242565</v>
      </c>
    </row>
    <row r="92" spans="1:6" ht="12.75">
      <c r="A92" t="s">
        <v>91</v>
      </c>
      <c r="B92">
        <f>B32+(12/0.017)*(B18*B51+B33*B50)</f>
        <v>0.024834483562987134</v>
      </c>
      <c r="C92">
        <f>C32+(12/0.017)*(C18*C51+C33*C50)</f>
        <v>-0.0219401804340103</v>
      </c>
      <c r="D92">
        <f>D32+(12/0.017)*(D18*D51+D33*D50)</f>
        <v>-0.014066319770817142</v>
      </c>
      <c r="E92">
        <f>E32+(12/0.017)*(E18*E51+E33*E50)</f>
        <v>-0.026315920223941663</v>
      </c>
      <c r="F92">
        <f>F32+(12/0.017)*(F18*F51+F33*F50)</f>
        <v>-0.024977220448417797</v>
      </c>
    </row>
    <row r="93" spans="1:6" ht="12.75">
      <c r="A93" t="s">
        <v>92</v>
      </c>
      <c r="B93">
        <f>B33+(13/0.017)*(B19*B51+B34*B50)</f>
        <v>0.07875108104575351</v>
      </c>
      <c r="C93">
        <f>C33+(13/0.017)*(C19*C51+C34*C50)</f>
        <v>0.07917385037889335</v>
      </c>
      <c r="D93">
        <f>D33+(13/0.017)*(D19*D51+D34*D50)</f>
        <v>0.08704980819685287</v>
      </c>
      <c r="E93">
        <f>E33+(13/0.017)*(E19*E51+E34*E50)</f>
        <v>0.08040195059088696</v>
      </c>
      <c r="F93">
        <f>F33+(13/0.017)*(F19*F51+F34*F50)</f>
        <v>0.05400426260595331</v>
      </c>
    </row>
    <row r="94" spans="1:6" ht="12.75">
      <c r="A94" t="s">
        <v>93</v>
      </c>
      <c r="B94">
        <f>B34+(14/0.017)*(B20*B51+B35*B50)</f>
        <v>0.010592366216341057</v>
      </c>
      <c r="C94">
        <f>C34+(14/0.017)*(C20*C51+C35*C50)</f>
        <v>0.00819027954972268</v>
      </c>
      <c r="D94">
        <f>D34+(14/0.017)*(D20*D51+D35*D50)</f>
        <v>0.01465503158855716</v>
      </c>
      <c r="E94">
        <f>E34+(14/0.017)*(E20*E51+E35*E50)</f>
        <v>0.0057380608951195676</v>
      </c>
      <c r="F94">
        <f>F34+(14/0.017)*(F20*F51+F35*F50)</f>
        <v>-0.030464470289904944</v>
      </c>
    </row>
    <row r="95" spans="1:6" ht="12.75">
      <c r="A95" t="s">
        <v>94</v>
      </c>
      <c r="B95" s="50">
        <f>B35</f>
        <v>0.00271214</v>
      </c>
      <c r="C95" s="50">
        <f>C35</f>
        <v>-0.001123257</v>
      </c>
      <c r="D95" s="50">
        <f>D35</f>
        <v>-0.004857783</v>
      </c>
      <c r="E95" s="50">
        <f>E35</f>
        <v>-0.003107556</v>
      </c>
      <c r="F95" s="50">
        <f>F35</f>
        <v>0.0005154112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1.2674444405820342</v>
      </c>
      <c r="C103">
        <f>C63*10000/C62</f>
        <v>1.613235880580869</v>
      </c>
      <c r="D103">
        <f>D63*10000/D62</f>
        <v>-0.5436623303125071</v>
      </c>
      <c r="E103">
        <f>E63*10000/E62</f>
        <v>-2.2550391081093855</v>
      </c>
      <c r="F103">
        <f>F63*10000/F62</f>
        <v>-3.294537747734275</v>
      </c>
      <c r="G103">
        <f>AVERAGE(C103:E103)</f>
        <v>-0.39515518594700777</v>
      </c>
      <c r="H103">
        <f>STDEV(C103:E103)</f>
        <v>1.9384087871182754</v>
      </c>
      <c r="I103">
        <f>(B103*B4+C103*C4+D103*D4+E103*E4+F103*F4)/SUM(B4:F4)</f>
        <v>-0.5401279795235441</v>
      </c>
      <c r="K103">
        <f>(LN(H103)+LN(H123))/2-LN(K114*K115^3)</f>
        <v>-3.6399223761930486</v>
      </c>
    </row>
    <row r="104" spans="1:11" ht="12.75">
      <c r="A104" t="s">
        <v>68</v>
      </c>
      <c r="B104">
        <f>B64*10000/B62</f>
        <v>0.42737089930068745</v>
      </c>
      <c r="C104">
        <f>C64*10000/C62</f>
        <v>-0.8868675157168553</v>
      </c>
      <c r="D104">
        <f>D64*10000/D62</f>
        <v>-1.1650248623633044</v>
      </c>
      <c r="E104">
        <f>E64*10000/E62</f>
        <v>-1.450381180327533</v>
      </c>
      <c r="F104">
        <f>F64*10000/F62</f>
        <v>-2.4810949699355116</v>
      </c>
      <c r="G104">
        <f>AVERAGE(C104:E104)</f>
        <v>-1.167424519469231</v>
      </c>
      <c r="H104">
        <f>STDEV(C104:E104)</f>
        <v>0.2817644961956855</v>
      </c>
      <c r="I104">
        <f>(B104*B4+C104*C4+D104*D4+E104*E4+F104*F4)/SUM(B4:F4)</f>
        <v>-1.1110272471137552</v>
      </c>
      <c r="K104">
        <f>(LN(H104)+LN(H124))/2-LN(K114*K115^4)</f>
        <v>-3.931432900410801</v>
      </c>
    </row>
    <row r="105" spans="1:11" ht="12.75">
      <c r="A105" t="s">
        <v>69</v>
      </c>
      <c r="B105">
        <f>B65*10000/B62</f>
        <v>-0.029268715066149645</v>
      </c>
      <c r="C105">
        <f>C65*10000/C62</f>
        <v>-0.6716787720363977</v>
      </c>
      <c r="D105">
        <f>D65*10000/D62</f>
        <v>0.20363811022874623</v>
      </c>
      <c r="E105">
        <f>E65*10000/E62</f>
        <v>0.3657101717579861</v>
      </c>
      <c r="F105">
        <f>F65*10000/F62</f>
        <v>-1.1265758776165349</v>
      </c>
      <c r="G105">
        <f>AVERAGE(C105:E105)</f>
        <v>-0.03411016334988846</v>
      </c>
      <c r="H105">
        <f>STDEV(C105:E105)</f>
        <v>0.5580655305328603</v>
      </c>
      <c r="I105">
        <f>(B105*B4+C105*C4+D105*D4+E105*E4+F105*F4)/SUM(B4:F4)</f>
        <v>-0.17877625521283022</v>
      </c>
      <c r="K105">
        <f>(LN(H105)+LN(H125))/2-LN(K114*K115^5)</f>
        <v>-3.7912896868161905</v>
      </c>
    </row>
    <row r="106" spans="1:11" ht="12.75">
      <c r="A106" t="s">
        <v>70</v>
      </c>
      <c r="B106">
        <f>B66*10000/B62</f>
        <v>1.832073032375013</v>
      </c>
      <c r="C106">
        <f>C66*10000/C62</f>
        <v>1.026109829249255</v>
      </c>
      <c r="D106">
        <f>D66*10000/D62</f>
        <v>1.4580091364942105</v>
      </c>
      <c r="E106">
        <f>E66*10000/E62</f>
        <v>0.7377872636379793</v>
      </c>
      <c r="F106">
        <f>F66*10000/F62</f>
        <v>12.809849175190518</v>
      </c>
      <c r="G106">
        <f>AVERAGE(C106:E106)</f>
        <v>1.0739687431271483</v>
      </c>
      <c r="H106">
        <f>STDEV(C106:E106)</f>
        <v>0.3624882663801866</v>
      </c>
      <c r="I106">
        <f>(B106*B4+C106*C4+D106*D4+E106*E4+F106*F4)/SUM(B4:F4)</f>
        <v>2.746169635220464</v>
      </c>
      <c r="K106">
        <f>(LN(H106)+LN(H126))/2-LN(K114*K115^6)</f>
        <v>-3.1699654829196997</v>
      </c>
    </row>
    <row r="107" spans="1:11" ht="12.75">
      <c r="A107" t="s">
        <v>71</v>
      </c>
      <c r="B107">
        <f>B67*10000/B62</f>
        <v>0.24904580416198155</v>
      </c>
      <c r="C107">
        <f>C67*10000/C62</f>
        <v>-0.19315663782929515</v>
      </c>
      <c r="D107">
        <f>D67*10000/D62</f>
        <v>0.1518765382210875</v>
      </c>
      <c r="E107">
        <f>E67*10000/E62</f>
        <v>-0.09512413455328733</v>
      </c>
      <c r="F107">
        <f>F67*10000/F62</f>
        <v>0.0006844479562501348</v>
      </c>
      <c r="G107">
        <f>AVERAGE(C107:E107)</f>
        <v>-0.04546807805383166</v>
      </c>
      <c r="H107">
        <f>STDEV(C107:E107)</f>
        <v>0.17779557391611703</v>
      </c>
      <c r="I107">
        <f>(B107*B4+C107*C4+D107*D4+E107*E4+F107*F4)/SUM(B4:F4)</f>
        <v>0.0034095040930390854</v>
      </c>
      <c r="K107">
        <f>(LN(H107)+LN(H127))/2-LN(K114*K115^7)</f>
        <v>-3.007443671813639</v>
      </c>
    </row>
    <row r="108" spans="1:9" ht="12.75">
      <c r="A108" t="s">
        <v>72</v>
      </c>
      <c r="B108">
        <f>B68*10000/B62</f>
        <v>-0.163571877675132</v>
      </c>
      <c r="C108">
        <f>C68*10000/C62</f>
        <v>0.03723314537159885</v>
      </c>
      <c r="D108">
        <f>D68*10000/D62</f>
        <v>-0.1494097181848509</v>
      </c>
      <c r="E108">
        <f>E68*10000/E62</f>
        <v>-0.14451508781468636</v>
      </c>
      <c r="F108">
        <f>F68*10000/F62</f>
        <v>-0.4046306064623814</v>
      </c>
      <c r="G108">
        <f>AVERAGE(C108:E108)</f>
        <v>-0.08556388687597948</v>
      </c>
      <c r="H108">
        <f>STDEV(C108:E108)</f>
        <v>0.10637350562158197</v>
      </c>
      <c r="I108">
        <f>(B108*B4+C108*C4+D108*D4+E108*E4+F108*F4)/SUM(B4:F4)</f>
        <v>-0.13936171323298846</v>
      </c>
    </row>
    <row r="109" spans="1:9" ht="12.75">
      <c r="A109" t="s">
        <v>73</v>
      </c>
      <c r="B109">
        <f>B69*10000/B62</f>
        <v>-0.03984772421646283</v>
      </c>
      <c r="C109">
        <f>C69*10000/C62</f>
        <v>0.0014566800537614243</v>
      </c>
      <c r="D109">
        <f>D69*10000/D62</f>
        <v>0.05374647404139023</v>
      </c>
      <c r="E109">
        <f>E69*10000/E62</f>
        <v>-0.02470284131063312</v>
      </c>
      <c r="F109">
        <f>F69*10000/F62</f>
        <v>-0.1419166832381444</v>
      </c>
      <c r="G109">
        <f>AVERAGE(C109:E109)</f>
        <v>0.010166770928172844</v>
      </c>
      <c r="H109">
        <f>STDEV(C109:E109)</f>
        <v>0.03994337281803679</v>
      </c>
      <c r="I109">
        <f>(B109*B4+C109*C4+D109*D4+E109*E4+F109*F4)/SUM(B4:F4)</f>
        <v>-0.017327917439120395</v>
      </c>
    </row>
    <row r="110" spans="1:11" ht="12.75">
      <c r="A110" t="s">
        <v>74</v>
      </c>
      <c r="B110">
        <f>B70*10000/B62</f>
        <v>-0.4404941303524282</v>
      </c>
      <c r="C110">
        <f>C70*10000/C62</f>
        <v>-0.22340577351625995</v>
      </c>
      <c r="D110">
        <f>D70*10000/D62</f>
        <v>-0.1924595796114039</v>
      </c>
      <c r="E110">
        <f>E70*10000/E62</f>
        <v>-0.2162323809011402</v>
      </c>
      <c r="F110">
        <f>F70*10000/F62</f>
        <v>-0.4129673118021669</v>
      </c>
      <c r="G110">
        <f>AVERAGE(C110:E110)</f>
        <v>-0.210699244676268</v>
      </c>
      <c r="H110">
        <f>STDEV(C110:E110)</f>
        <v>0.01619809947683652</v>
      </c>
      <c r="I110">
        <f>(B110*B4+C110*C4+D110*D4+E110*E4+F110*F4)/SUM(B4:F4)</f>
        <v>-0.2709483022647775</v>
      </c>
      <c r="K110">
        <f>EXP(AVERAGE(K103:K107))</f>
        <v>0.029956443860272113</v>
      </c>
    </row>
    <row r="111" spans="1:9" ht="12.75">
      <c r="A111" t="s">
        <v>75</v>
      </c>
      <c r="B111">
        <f>B71*10000/B62</f>
        <v>-0.016396176402775166</v>
      </c>
      <c r="C111">
        <f>C71*10000/C62</f>
        <v>-0.058686252129745806</v>
      </c>
      <c r="D111">
        <f>D71*10000/D62</f>
        <v>-0.014116200783523939</v>
      </c>
      <c r="E111">
        <f>E71*10000/E62</f>
        <v>-0.017128960365587878</v>
      </c>
      <c r="F111">
        <f>F71*10000/F62</f>
        <v>0.05946344980420888</v>
      </c>
      <c r="G111">
        <f>AVERAGE(C111:E111)</f>
        <v>-0.029977137759619205</v>
      </c>
      <c r="H111">
        <f>STDEV(C111:E111)</f>
        <v>0.024908414562404148</v>
      </c>
      <c r="I111">
        <f>(B111*B4+C111*C4+D111*D4+E111*E4+F111*F4)/SUM(B4:F4)</f>
        <v>-0.01609876478806097</v>
      </c>
    </row>
    <row r="112" spans="1:9" ht="12.75">
      <c r="A112" t="s">
        <v>76</v>
      </c>
      <c r="B112">
        <f>B72*10000/B62</f>
        <v>-0.017517974346558034</v>
      </c>
      <c r="C112">
        <f>C72*10000/C62</f>
        <v>-0.02247434601670024</v>
      </c>
      <c r="D112">
        <f>D72*10000/D62</f>
        <v>-0.01854459949978984</v>
      </c>
      <c r="E112">
        <f>E72*10000/E62</f>
        <v>-0.0013551863383550748</v>
      </c>
      <c r="F112">
        <f>F72*10000/F62</f>
        <v>-0.0017577686303634488</v>
      </c>
      <c r="G112">
        <f>AVERAGE(C112:E112)</f>
        <v>-0.014124710618281718</v>
      </c>
      <c r="H112">
        <f>STDEV(C112:E112)</f>
        <v>0.011231931698221785</v>
      </c>
      <c r="I112">
        <f>(B112*B4+C112*C4+D112*D4+E112*E4+F112*F4)/SUM(B4:F4)</f>
        <v>-0.0129703336305206</v>
      </c>
    </row>
    <row r="113" spans="1:9" ht="12.75">
      <c r="A113" t="s">
        <v>77</v>
      </c>
      <c r="B113">
        <f>B73*10000/B62</f>
        <v>0.026109548357743366</v>
      </c>
      <c r="C113">
        <f>C73*10000/C62</f>
        <v>0.04153742841377872</v>
      </c>
      <c r="D113">
        <f>D73*10000/D62</f>
        <v>0.0343936439647434</v>
      </c>
      <c r="E113">
        <f>E73*10000/E62</f>
        <v>0.023653858442410233</v>
      </c>
      <c r="F113">
        <f>F73*10000/F62</f>
        <v>0.0023800765513026212</v>
      </c>
      <c r="G113">
        <f>AVERAGE(C113:E113)</f>
        <v>0.03319497694031078</v>
      </c>
      <c r="H113">
        <f>STDEV(C113:E113)</f>
        <v>0.009001839851208468</v>
      </c>
      <c r="I113">
        <f>(B113*B4+C113*C4+D113*D4+E113*E4+F113*F4)/SUM(B4:F4)</f>
        <v>0.02806501039960697</v>
      </c>
    </row>
    <row r="114" spans="1:11" ht="12.75">
      <c r="A114" t="s">
        <v>78</v>
      </c>
      <c r="B114">
        <f>B74*10000/B62</f>
        <v>-0.20088611035944087</v>
      </c>
      <c r="C114">
        <f>C74*10000/C62</f>
        <v>-0.19381049911786058</v>
      </c>
      <c r="D114">
        <f>D74*10000/D62</f>
        <v>-0.19650399195235382</v>
      </c>
      <c r="E114">
        <f>E74*10000/E62</f>
        <v>-0.1813418546042647</v>
      </c>
      <c r="F114">
        <f>F74*10000/F62</f>
        <v>-0.13973909565135015</v>
      </c>
      <c r="G114">
        <f>AVERAGE(C114:E114)</f>
        <v>-0.19055211522482637</v>
      </c>
      <c r="H114">
        <f>STDEV(C114:E114)</f>
        <v>0.00808921513104738</v>
      </c>
      <c r="I114">
        <f>(B114*B4+C114*C4+D114*D4+E114*E4+F114*F4)/SUM(B4:F4)</f>
        <v>-0.18528696762458816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-0.003554965748006972</v>
      </c>
      <c r="C115">
        <f>C75*10000/C62</f>
        <v>-0.0015024836974859464</v>
      </c>
      <c r="D115">
        <f>D75*10000/D62</f>
        <v>-0.00600491890356504</v>
      </c>
      <c r="E115">
        <f>E75*10000/E62</f>
        <v>-0.007550495468303601</v>
      </c>
      <c r="F115">
        <f>F75*10000/F62</f>
        <v>0.0009294549423712957</v>
      </c>
      <c r="G115">
        <f>AVERAGE(C115:E115)</f>
        <v>-0.005019299356451529</v>
      </c>
      <c r="H115">
        <f>STDEV(C115:E115)</f>
        <v>0.0031421642244997953</v>
      </c>
      <c r="I115">
        <f>(B115*B4+C115*C4+D115*D4+E115*E4+F115*F4)/SUM(B4:F4)</f>
        <v>-0.004015350491348858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8.157161141566789</v>
      </c>
      <c r="C122">
        <f>C82*10000/C62</f>
        <v>4.8147949966212025</v>
      </c>
      <c r="D122">
        <f>D82*10000/D62</f>
        <v>-18.00050778576471</v>
      </c>
      <c r="E122">
        <f>E82*10000/E62</f>
        <v>13.213531770369736</v>
      </c>
      <c r="F122">
        <f>F82*10000/F62</f>
        <v>-8.502782546560423</v>
      </c>
      <c r="G122">
        <f>AVERAGE(C122:E122)</f>
        <v>0.00927299374207576</v>
      </c>
      <c r="H122">
        <f>STDEV(C122:E122)</f>
        <v>16.15236353117085</v>
      </c>
      <c r="I122">
        <f>(B122*B4+C122*C4+D122*D4+E122*E4+F122*F4)/SUM(B4:F4)</f>
        <v>0.056371718530889035</v>
      </c>
    </row>
    <row r="123" spans="1:9" ht="12.75">
      <c r="A123" t="s">
        <v>82</v>
      </c>
      <c r="B123">
        <f>B83*10000/B62</f>
        <v>0.07597036080229518</v>
      </c>
      <c r="C123">
        <f>C83*10000/C62</f>
        <v>-1.4287796101019348</v>
      </c>
      <c r="D123">
        <f>D83*10000/D62</f>
        <v>-0.0033009068095249884</v>
      </c>
      <c r="E123">
        <f>E83*10000/E62</f>
        <v>0.025460502935865294</v>
      </c>
      <c r="F123">
        <f>F83*10000/F62</f>
        <v>10.186109599274799</v>
      </c>
      <c r="G123">
        <f>AVERAGE(C123:E123)</f>
        <v>-0.4688733379918648</v>
      </c>
      <c r="H123">
        <f>STDEV(C123:E123)</f>
        <v>0.8314275934197904</v>
      </c>
      <c r="I123">
        <f>(B123*B4+C123*C4+D123*D4+E123*E4+F123*F4)/SUM(B4:F4)</f>
        <v>1.028578703437861</v>
      </c>
    </row>
    <row r="124" spans="1:9" ht="12.75">
      <c r="A124" t="s">
        <v>83</v>
      </c>
      <c r="B124">
        <f>B84*10000/B62</f>
        <v>0.12535455396571396</v>
      </c>
      <c r="C124">
        <f>C84*10000/C62</f>
        <v>-2.6098263364281835</v>
      </c>
      <c r="D124">
        <f>D84*10000/D62</f>
        <v>-4.4850272528787345</v>
      </c>
      <c r="E124">
        <f>E84*10000/E62</f>
        <v>-4.032465150264064</v>
      </c>
      <c r="F124">
        <f>F84*10000/F62</f>
        <v>-0.5568423477504099</v>
      </c>
      <c r="G124">
        <f>AVERAGE(C124:E124)</f>
        <v>-3.7091062465236604</v>
      </c>
      <c r="H124">
        <f>STDEV(C124:E124)</f>
        <v>0.9785271354108643</v>
      </c>
      <c r="I124">
        <f>(B124*B4+C124*C4+D124*D4+E124*E4+F124*F4)/SUM(B4:F4)</f>
        <v>-2.7335181329533205</v>
      </c>
    </row>
    <row r="125" spans="1:9" ht="12.75">
      <c r="A125" t="s">
        <v>84</v>
      </c>
      <c r="B125">
        <f>B85*10000/B62</f>
        <v>0.7152588400101666</v>
      </c>
      <c r="C125">
        <f>C85*10000/C62</f>
        <v>-0.7963496595678897</v>
      </c>
      <c r="D125">
        <f>D85*10000/D62</f>
        <v>-0.4620786203415626</v>
      </c>
      <c r="E125">
        <f>E85*10000/E62</f>
        <v>-0.8207212995604649</v>
      </c>
      <c r="F125">
        <f>F85*10000/F62</f>
        <v>-0.19556197856357566</v>
      </c>
      <c r="G125">
        <f>AVERAGE(C125:E125)</f>
        <v>-0.6930498598233058</v>
      </c>
      <c r="H125">
        <f>STDEV(C125:E125)</f>
        <v>0.2003978026570682</v>
      </c>
      <c r="I125">
        <f>(B125*B4+C125*C4+D125*D4+E125*E4+F125*F4)/SUM(B4:F4)</f>
        <v>-0.4225651126533084</v>
      </c>
    </row>
    <row r="126" spans="1:9" ht="12.75">
      <c r="A126" t="s">
        <v>85</v>
      </c>
      <c r="B126">
        <f>B86*10000/B62</f>
        <v>0.7594388002963127</v>
      </c>
      <c r="C126">
        <f>C86*10000/C62</f>
        <v>1.1196295277478785</v>
      </c>
      <c r="D126">
        <f>D86*10000/D62</f>
        <v>0.7354247595557525</v>
      </c>
      <c r="E126">
        <f>E86*10000/E62</f>
        <v>1.3871649278143585</v>
      </c>
      <c r="F126">
        <f>F86*10000/F62</f>
        <v>2.0148514993066637</v>
      </c>
      <c r="G126">
        <f>AVERAGE(C126:E126)</f>
        <v>1.0807397383726631</v>
      </c>
      <c r="H126">
        <f>STDEV(C126:E126)</f>
        <v>0.32760589664820633</v>
      </c>
      <c r="I126">
        <f>(B126*B4+C126*C4+D126*D4+E126*E4+F126*F4)/SUM(B4:F4)</f>
        <v>1.1584633599292429</v>
      </c>
    </row>
    <row r="127" spans="1:9" ht="12.75">
      <c r="A127" t="s">
        <v>86</v>
      </c>
      <c r="B127">
        <f>B87*10000/B62</f>
        <v>0.021991990215281965</v>
      </c>
      <c r="C127">
        <f>C87*10000/C62</f>
        <v>0.0904041464822392</v>
      </c>
      <c r="D127">
        <f>D87*10000/D62</f>
        <v>0.44463913702377583</v>
      </c>
      <c r="E127">
        <f>E87*10000/E62</f>
        <v>-0.11549743555461833</v>
      </c>
      <c r="F127">
        <f>F87*10000/F62</f>
        <v>0.4419378953501451</v>
      </c>
      <c r="G127">
        <f>AVERAGE(C127:E127)</f>
        <v>0.1398486159837989</v>
      </c>
      <c r="H127">
        <f>STDEV(C127:E127)</f>
        <v>0.2833228046913726</v>
      </c>
      <c r="I127">
        <f>(B127*B4+C127*C4+D127*D4+E127*E4+F127*F4)/SUM(B4:F4)</f>
        <v>0.16299194992076166</v>
      </c>
    </row>
    <row r="128" spans="1:9" ht="12.75">
      <c r="A128" t="s">
        <v>87</v>
      </c>
      <c r="B128">
        <f>B88*10000/B62</f>
        <v>0.16981478951470658</v>
      </c>
      <c r="C128">
        <f>C88*10000/C62</f>
        <v>-0.26708089730469897</v>
      </c>
      <c r="D128">
        <f>D88*10000/D62</f>
        <v>-0.4680157709416858</v>
      </c>
      <c r="E128">
        <f>E88*10000/E62</f>
        <v>-0.36865689783702826</v>
      </c>
      <c r="F128">
        <f>F88*10000/F62</f>
        <v>-0.4065360419121001</v>
      </c>
      <c r="G128">
        <f>AVERAGE(C128:E128)</f>
        <v>-0.3679178553611377</v>
      </c>
      <c r="H128">
        <f>STDEV(C128:E128)</f>
        <v>0.10046947545754299</v>
      </c>
      <c r="I128">
        <f>(B128*B4+C128*C4+D128*D4+E128*E4+F128*F4)/SUM(B4:F4)</f>
        <v>-0.29508674408372065</v>
      </c>
    </row>
    <row r="129" spans="1:9" ht="12.75">
      <c r="A129" t="s">
        <v>88</v>
      </c>
      <c r="B129">
        <f>B89*10000/B62</f>
        <v>0.10247122768847572</v>
      </c>
      <c r="C129">
        <f>C89*10000/C62</f>
        <v>-0.055455186451337006</v>
      </c>
      <c r="D129">
        <f>D89*10000/D62</f>
        <v>0.007072773164464589</v>
      </c>
      <c r="E129">
        <f>E89*10000/E62</f>
        <v>-0.03711794633070866</v>
      </c>
      <c r="F129">
        <f>F89*10000/F62</f>
        <v>-0.1735646969344877</v>
      </c>
      <c r="G129">
        <f>AVERAGE(C129:E129)</f>
        <v>-0.028500119872527024</v>
      </c>
      <c r="H129">
        <f>STDEV(C129:E129)</f>
        <v>0.03214244286105726</v>
      </c>
      <c r="I129">
        <f>(B129*B4+C129*C4+D129*D4+E129*E4+F129*F4)/SUM(B4:F4)</f>
        <v>-0.028812363791500598</v>
      </c>
    </row>
    <row r="130" spans="1:9" ht="12.75">
      <c r="A130" t="s">
        <v>89</v>
      </c>
      <c r="B130">
        <f>B90*10000/B62</f>
        <v>0.20842058945185804</v>
      </c>
      <c r="C130">
        <f>C90*10000/C62</f>
        <v>0.0811963705901877</v>
      </c>
      <c r="D130">
        <f>D90*10000/D62</f>
        <v>0.08033692472170964</v>
      </c>
      <c r="E130">
        <f>E90*10000/E62</f>
        <v>0.09459543354263918</v>
      </c>
      <c r="F130">
        <f>F90*10000/F62</f>
        <v>0.2055497590798885</v>
      </c>
      <c r="G130">
        <f>AVERAGE(C130:E130)</f>
        <v>0.08537624295151218</v>
      </c>
      <c r="H130">
        <f>STDEV(C130:E130)</f>
        <v>0.007995609305540998</v>
      </c>
      <c r="I130">
        <f>(B130*B4+C130*C4+D130*D4+E130*E4+F130*F4)/SUM(B4:F4)</f>
        <v>0.1192176647346028</v>
      </c>
    </row>
    <row r="131" spans="1:9" ht="12.75">
      <c r="A131" t="s">
        <v>90</v>
      </c>
      <c r="B131">
        <f>B91*10000/B62</f>
        <v>0.02238623302084035</v>
      </c>
      <c r="C131">
        <f>C91*10000/C62</f>
        <v>0.004924978267076251</v>
      </c>
      <c r="D131">
        <f>D91*10000/D62</f>
        <v>0.032996522209227754</v>
      </c>
      <c r="E131">
        <f>E91*10000/E62</f>
        <v>0.0048286149783713485</v>
      </c>
      <c r="F131">
        <f>F91*10000/F62</f>
        <v>-0.03494068446642163</v>
      </c>
      <c r="G131">
        <f>AVERAGE(C131:E131)</f>
        <v>0.014250038484891786</v>
      </c>
      <c r="H131">
        <f>STDEV(C131:E131)</f>
        <v>0.016235002632920867</v>
      </c>
      <c r="I131">
        <f>(B131*B4+C131*C4+D131*D4+E131*E4+F131*F4)/SUM(B4:F4)</f>
        <v>0.008883732885716795</v>
      </c>
    </row>
    <row r="132" spans="1:9" ht="12.75">
      <c r="A132" t="s">
        <v>91</v>
      </c>
      <c r="B132">
        <f>B92*10000/B62</f>
        <v>0.024834446873367298</v>
      </c>
      <c r="C132">
        <f>C92*10000/C62</f>
        <v>-0.021940219824410835</v>
      </c>
      <c r="D132">
        <f>D92*10000/D62</f>
        <v>-0.01406631954492151</v>
      </c>
      <c r="E132">
        <f>E92*10000/E62</f>
        <v>-0.026315785929195284</v>
      </c>
      <c r="F132">
        <f>F92*10000/F62</f>
        <v>-0.024977861180327743</v>
      </c>
      <c r="G132">
        <f>AVERAGE(C132:E132)</f>
        <v>-0.020774108432842543</v>
      </c>
      <c r="H132">
        <f>STDEV(C132:E132)</f>
        <v>0.006207432521423193</v>
      </c>
      <c r="I132">
        <f>(B132*B4+C132*C4+D132*D4+E132*E4+F132*F4)/SUM(B4:F4)</f>
        <v>-0.014718810077942871</v>
      </c>
    </row>
    <row r="133" spans="1:9" ht="12.75">
      <c r="A133" t="s">
        <v>92</v>
      </c>
      <c r="B133">
        <f>B93*10000/B62</f>
        <v>0.07875096470158965</v>
      </c>
      <c r="C133">
        <f>C93*10000/C62</f>
        <v>0.0791739925240178</v>
      </c>
      <c r="D133">
        <f>D93*10000/D62</f>
        <v>0.0870498067988915</v>
      </c>
      <c r="E133">
        <f>E93*10000/E62</f>
        <v>0.08040154028566218</v>
      </c>
      <c r="F133">
        <f>F93*10000/F62</f>
        <v>0.05400564795843464</v>
      </c>
      <c r="G133">
        <f>AVERAGE(C133:E133)</f>
        <v>0.0822084465361905</v>
      </c>
      <c r="H133">
        <f>STDEV(C133:E133)</f>
        <v>0.004237427907554715</v>
      </c>
      <c r="I133">
        <f>(B133*B4+C133*C4+D133*D4+E133*E4+F133*F4)/SUM(B4:F4)</f>
        <v>0.07795329614662394</v>
      </c>
    </row>
    <row r="134" spans="1:9" ht="12.75">
      <c r="A134" t="s">
        <v>93</v>
      </c>
      <c r="B134">
        <f>B94*10000/B62</f>
        <v>0.010592350567540121</v>
      </c>
      <c r="C134">
        <f>C94*10000/C62</f>
        <v>0.008190294254177501</v>
      </c>
      <c r="D134">
        <f>D94*10000/D62</f>
        <v>0.01465503135320721</v>
      </c>
      <c r="E134">
        <f>E94*10000/E62</f>
        <v>0.005738031612790618</v>
      </c>
      <c r="F134">
        <f>F94*10000/F62</f>
        <v>-0.03046525178431801</v>
      </c>
      <c r="G134">
        <f>AVERAGE(C134:E134)</f>
        <v>0.009527785740058444</v>
      </c>
      <c r="H134">
        <f>STDEV(C134:E134)</f>
        <v>0.004606504498939557</v>
      </c>
      <c r="I134">
        <f>(B134*B4+C134*C4+D134*D4+E134*E4+F134*F4)/SUM(B4:F4)</f>
        <v>0.004358889534280904</v>
      </c>
    </row>
    <row r="135" spans="1:9" ht="12.75">
      <c r="A135" t="s">
        <v>94</v>
      </c>
      <c r="B135">
        <f>B95*10000/B62</f>
        <v>0.0027121359931767744</v>
      </c>
      <c r="C135">
        <f>C95*10000/C62</f>
        <v>-0.0011232590166444512</v>
      </c>
      <c r="D135">
        <f>D95*10000/D62</f>
        <v>-0.004857782921987273</v>
      </c>
      <c r="E135">
        <f>E95*10000/E62</f>
        <v>-0.0031075401415978873</v>
      </c>
      <c r="F135">
        <f>F95*10000/F62</f>
        <v>0.0005154244216634459</v>
      </c>
      <c r="G135">
        <f>AVERAGE(C135:E135)</f>
        <v>-0.003029527360076537</v>
      </c>
      <c r="H135">
        <f>STDEV(C135:E135)</f>
        <v>0.001868483795876961</v>
      </c>
      <c r="I135">
        <f>(B135*B4+C135*C4+D135*D4+E135*E4+F135*F4)/SUM(B4:F4)</f>
        <v>-0.0017251934040353775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2005-11-23T07:56:55Z</cp:lastPrinted>
  <dcterms:created xsi:type="dcterms:W3CDTF">2005-11-23T07:56:55Z</dcterms:created>
  <dcterms:modified xsi:type="dcterms:W3CDTF">2005-11-23T08:16:17Z</dcterms:modified>
  <cp:category/>
  <cp:version/>
  <cp:contentType/>
  <cp:contentStatus/>
</cp:coreProperties>
</file>