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<sst xmlns="http://schemas.openxmlformats.org/spreadsheetml/2006/main" count="204" uniqueCount="98">
  <si>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22/11/2005       15:32:26</t>
  </si>
  <si>
    <t>LISSNER</t>
  </si>
  <si>
    <t>HCMQAP742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</si>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</sst>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8389922"/>
        <c:axId val="55747251"/>
      </c:lineChart>
      <c:catAx>
        <c:axId val="583899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47251"/>
        <c:crosses val="autoZero"/>
        <c:auto val="1"/>
        <c:lblOffset val="100"/>
        <c:noMultiLvlLbl val="0"/>
      </c:catAx>
      <c:valAx>
        <c:axId val="55747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38992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-0.002265</v>
      </c>
      <c r="C4" s="12">
        <v>-0.003754</v>
      </c>
      <c r="D4" s="12">
        <v>-0.003753</v>
      </c>
      <c r="E4" s="12">
        <v>-0.003754</v>
      </c>
      <c r="F4" s="24">
        <v>-0.002075</v>
      </c>
      <c r="G4" s="34">
        <v>-0.0117</v>
      </c>
    </row>
    <row r="5" spans="1:7" ht="12.75" thickBot="1">
      <c r="A5" s="44" t="s">
        <v>13</v>
      </c>
      <c r="B5" s="45">
        <v>0.190017</v>
      </c>
      <c r="C5" s="46">
        <v>0.3183</v>
      </c>
      <c r="D5" s="46">
        <v>0.784275</v>
      </c>
      <c r="E5" s="46">
        <v>-0.502247</v>
      </c>
      <c r="F5" s="47">
        <v>-1.298543</v>
      </c>
      <c r="G5" s="48">
        <v>6.692102</v>
      </c>
    </row>
    <row r="6" spans="1:7" ht="12.75" thickTop="1">
      <c r="A6" s="6" t="s">
        <v>14</v>
      </c>
      <c r="B6" s="39">
        <v>87.66566</v>
      </c>
      <c r="C6" s="40">
        <v>-143.0685</v>
      </c>
      <c r="D6" s="40">
        <v>15.47965</v>
      </c>
      <c r="E6" s="40">
        <v>26.99608</v>
      </c>
      <c r="F6" s="41">
        <v>86.32068</v>
      </c>
      <c r="G6" s="42">
        <v>0.002871424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-0.02544917</v>
      </c>
      <c r="C8" s="13">
        <v>-1.136348</v>
      </c>
      <c r="D8" s="13">
        <v>0.05943439</v>
      </c>
      <c r="E8" s="13">
        <v>0.716398</v>
      </c>
      <c r="F8" s="25">
        <v>-0.5830881</v>
      </c>
      <c r="G8" s="35">
        <v>-0.1679754</v>
      </c>
    </row>
    <row r="9" spans="1:7" ht="12">
      <c r="A9" s="20" t="s">
        <v>17</v>
      </c>
      <c r="B9" s="29">
        <v>-0.5913588</v>
      </c>
      <c r="C9" s="13">
        <v>-0.2337758</v>
      </c>
      <c r="D9" s="13">
        <v>-0.06510723</v>
      </c>
      <c r="E9" s="13">
        <v>-0.5556329</v>
      </c>
      <c r="F9" s="25">
        <v>-1.614297</v>
      </c>
      <c r="G9" s="35">
        <v>-0.50615</v>
      </c>
    </row>
    <row r="10" spans="1:7" ht="12">
      <c r="A10" s="20" t="s">
        <v>18</v>
      </c>
      <c r="B10" s="29">
        <v>-0.1967522</v>
      </c>
      <c r="C10" s="13">
        <v>-0.1635659</v>
      </c>
      <c r="D10" s="13">
        <v>0.3279929</v>
      </c>
      <c r="E10" s="13">
        <v>-0.8197889</v>
      </c>
      <c r="F10" s="25">
        <v>-0.9470362</v>
      </c>
      <c r="G10" s="35">
        <v>-0.312226</v>
      </c>
    </row>
    <row r="11" spans="1:7" ht="12">
      <c r="A11" s="21" t="s">
        <v>19</v>
      </c>
      <c r="B11" s="31">
        <v>2.199646</v>
      </c>
      <c r="C11" s="15">
        <v>2.04477</v>
      </c>
      <c r="D11" s="15">
        <v>2.091369</v>
      </c>
      <c r="E11" s="15">
        <v>1.449752</v>
      </c>
      <c r="F11" s="27">
        <v>12.96963</v>
      </c>
      <c r="G11" s="37">
        <v>3.388134</v>
      </c>
    </row>
    <row r="12" spans="1:7" ht="12">
      <c r="A12" s="20" t="s">
        <v>20</v>
      </c>
      <c r="B12" s="29">
        <v>-0.2911834</v>
      </c>
      <c r="C12" s="13">
        <v>-0.293318</v>
      </c>
      <c r="D12" s="13">
        <v>0.1200453</v>
      </c>
      <c r="E12" s="13">
        <v>0.1158596</v>
      </c>
      <c r="F12" s="25">
        <v>-0.480039</v>
      </c>
      <c r="G12" s="35">
        <v>-0.1199341</v>
      </c>
    </row>
    <row r="13" spans="1:7" ht="12">
      <c r="A13" s="20" t="s">
        <v>21</v>
      </c>
      <c r="B13" s="29">
        <v>-0.1517516</v>
      </c>
      <c r="C13" s="13">
        <v>-0.01264934</v>
      </c>
      <c r="D13" s="13">
        <v>0.06071691</v>
      </c>
      <c r="E13" s="13">
        <v>-0.07213648</v>
      </c>
      <c r="F13" s="25">
        <v>-0.129781</v>
      </c>
      <c r="G13" s="35">
        <v>-0.04508533</v>
      </c>
    </row>
    <row r="14" spans="1:7" ht="12">
      <c r="A14" s="20" t="s">
        <v>22</v>
      </c>
      <c r="B14" s="29">
        <v>-0.04087786</v>
      </c>
      <c r="C14" s="13">
        <v>0.06279484</v>
      </c>
      <c r="D14" s="13">
        <v>0.1137705</v>
      </c>
      <c r="E14" s="13">
        <v>-0.005771313</v>
      </c>
      <c r="F14" s="25">
        <v>-0.09904776</v>
      </c>
      <c r="G14" s="35">
        <v>0.02198398</v>
      </c>
    </row>
    <row r="15" spans="1:7" ht="12">
      <c r="A15" s="21" t="s">
        <v>23</v>
      </c>
      <c r="B15" s="31">
        <v>-0.4205421</v>
      </c>
      <c r="C15" s="15">
        <v>-0.1230817</v>
      </c>
      <c r="D15" s="15">
        <v>-0.09276378</v>
      </c>
      <c r="E15" s="15">
        <v>-0.1615687</v>
      </c>
      <c r="F15" s="27">
        <v>-0.4235626</v>
      </c>
      <c r="G15" s="37">
        <v>-0.2081981</v>
      </c>
    </row>
    <row r="16" spans="1:7" ht="12">
      <c r="A16" s="20" t="s">
        <v>24</v>
      </c>
      <c r="B16" s="29">
        <v>-0.01107971</v>
      </c>
      <c r="C16" s="13">
        <v>-0.02695154</v>
      </c>
      <c r="D16" s="13">
        <v>-0.01700348</v>
      </c>
      <c r="E16" s="13">
        <v>-0.002873185</v>
      </c>
      <c r="F16" s="25">
        <v>-0.03250509</v>
      </c>
      <c r="G16" s="35">
        <v>-0.01719839</v>
      </c>
    </row>
    <row r="17" spans="1:7" ht="12">
      <c r="A17" s="20" t="s">
        <v>25</v>
      </c>
      <c r="B17" s="29">
        <v>-0.02770332</v>
      </c>
      <c r="C17" s="13">
        <v>-0.02088838</v>
      </c>
      <c r="D17" s="13">
        <v>-0.01482615</v>
      </c>
      <c r="E17" s="13">
        <v>-0.01655314</v>
      </c>
      <c r="F17" s="25">
        <v>-0.02083844</v>
      </c>
      <c r="G17" s="35">
        <v>-0.01936948</v>
      </c>
    </row>
    <row r="18" spans="1:7" ht="12">
      <c r="A18" s="20" t="s">
        <v>26</v>
      </c>
      <c r="B18" s="29">
        <v>0.01305932</v>
      </c>
      <c r="C18" s="13">
        <v>0.07562731</v>
      </c>
      <c r="D18" s="13">
        <v>0.02125126</v>
      </c>
      <c r="E18" s="13">
        <v>0.02907679</v>
      </c>
      <c r="F18" s="25">
        <v>-0.01235388</v>
      </c>
      <c r="G18" s="35">
        <v>0.03055909</v>
      </c>
    </row>
    <row r="19" spans="1:7" ht="12">
      <c r="A19" s="21" t="s">
        <v>27</v>
      </c>
      <c r="B19" s="31">
        <v>-0.2159929</v>
      </c>
      <c r="C19" s="15">
        <v>-0.2141978</v>
      </c>
      <c r="D19" s="15">
        <v>-0.2095078</v>
      </c>
      <c r="E19" s="15">
        <v>-0.2021441</v>
      </c>
      <c r="F19" s="27">
        <v>-0.1480828</v>
      </c>
      <c r="G19" s="37">
        <v>-0.2016373</v>
      </c>
    </row>
    <row r="20" spans="1:7" ht="12.75" thickBot="1">
      <c r="A20" s="44" t="s">
        <v>28</v>
      </c>
      <c r="B20" s="45">
        <v>0.001581808</v>
      </c>
      <c r="C20" s="46">
        <v>0.002498859</v>
      </c>
      <c r="D20" s="46">
        <v>-0.004103518</v>
      </c>
      <c r="E20" s="46">
        <v>0.001524322</v>
      </c>
      <c r="F20" s="47">
        <v>0.001984368</v>
      </c>
      <c r="G20" s="48">
        <v>0.0004744151</v>
      </c>
    </row>
    <row r="21" spans="1:7" ht="12.75" thickTop="1">
      <c r="A21" s="6" t="s">
        <v>29</v>
      </c>
      <c r="B21" s="39">
        <v>28.07838</v>
      </c>
      <c r="C21" s="40">
        <v>16.53143</v>
      </c>
      <c r="D21" s="40">
        <v>-88.09003</v>
      </c>
      <c r="E21" s="40">
        <v>29.43454</v>
      </c>
      <c r="F21" s="41">
        <v>45.5915</v>
      </c>
      <c r="G21" s="43">
        <v>0.008235254</v>
      </c>
    </row>
    <row r="22" spans="1:7" ht="12">
      <c r="A22" s="20" t="s">
        <v>30</v>
      </c>
      <c r="B22" s="29">
        <v>3.800336</v>
      </c>
      <c r="C22" s="13">
        <v>6.366008</v>
      </c>
      <c r="D22" s="13">
        <v>15.68552</v>
      </c>
      <c r="E22" s="13">
        <v>-10.04494</v>
      </c>
      <c r="F22" s="25">
        <v>-25.97092</v>
      </c>
      <c r="G22" s="36">
        <v>0</v>
      </c>
    </row>
    <row r="23" spans="1:7" ht="12">
      <c r="A23" s="20" t="s">
        <v>31</v>
      </c>
      <c r="B23" s="29">
        <v>-3.38111</v>
      </c>
      <c r="C23" s="13">
        <v>-0.297458</v>
      </c>
      <c r="D23" s="13">
        <v>-1.539776</v>
      </c>
      <c r="E23" s="13">
        <v>-2.319451</v>
      </c>
      <c r="F23" s="25">
        <v>4.015585</v>
      </c>
      <c r="G23" s="35">
        <v>-0.9570295</v>
      </c>
    </row>
    <row r="24" spans="1:7" ht="12">
      <c r="A24" s="20" t="s">
        <v>32</v>
      </c>
      <c r="B24" s="29">
        <v>-2.801858</v>
      </c>
      <c r="C24" s="13">
        <v>-2.020986</v>
      </c>
      <c r="D24" s="13">
        <v>-1.584583</v>
      </c>
      <c r="E24" s="13">
        <v>-2.660695</v>
      </c>
      <c r="F24" s="25">
        <v>1.68672</v>
      </c>
      <c r="G24" s="35">
        <v>-1.690239</v>
      </c>
    </row>
    <row r="25" spans="1:7" ht="12">
      <c r="A25" s="20" t="s">
        <v>33</v>
      </c>
      <c r="B25" s="29">
        <v>-0.02493175</v>
      </c>
      <c r="C25" s="13">
        <v>0.397341</v>
      </c>
      <c r="D25" s="13">
        <v>-0.08904676</v>
      </c>
      <c r="E25" s="13">
        <v>0.1625593</v>
      </c>
      <c r="F25" s="25">
        <v>-0.9894096</v>
      </c>
      <c r="G25" s="35">
        <v>-0.02189596</v>
      </c>
    </row>
    <row r="26" spans="1:7" ht="12">
      <c r="A26" s="21" t="s">
        <v>34</v>
      </c>
      <c r="B26" s="31">
        <v>0.5846856</v>
      </c>
      <c r="C26" s="15">
        <v>0.1244973</v>
      </c>
      <c r="D26" s="15">
        <v>-0.007813978</v>
      </c>
      <c r="E26" s="15">
        <v>-0.1497258</v>
      </c>
      <c r="F26" s="27">
        <v>1.157737</v>
      </c>
      <c r="G26" s="37">
        <v>0.2309153</v>
      </c>
    </row>
    <row r="27" spans="1:7" ht="12">
      <c r="A27" s="20" t="s">
        <v>35</v>
      </c>
      <c r="B27" s="29">
        <v>-0.08612158</v>
      </c>
      <c r="C27" s="13">
        <v>0.09429867</v>
      </c>
      <c r="D27" s="13">
        <v>-0.06263351</v>
      </c>
      <c r="E27" s="13">
        <v>-0.08317395</v>
      </c>
      <c r="F27" s="25">
        <v>0.2693475</v>
      </c>
      <c r="G27" s="35">
        <v>0.01092239</v>
      </c>
    </row>
    <row r="28" spans="1:7" ht="12">
      <c r="A28" s="20" t="s">
        <v>36</v>
      </c>
      <c r="B28" s="29">
        <v>-0.5585545</v>
      </c>
      <c r="C28" s="13">
        <v>-0.4072801</v>
      </c>
      <c r="D28" s="13">
        <v>-0.3892419</v>
      </c>
      <c r="E28" s="13">
        <v>-0.3921858</v>
      </c>
      <c r="F28" s="25">
        <v>0.3905003</v>
      </c>
      <c r="G28" s="35">
        <v>-0.3151792</v>
      </c>
    </row>
    <row r="29" spans="1:7" ht="12">
      <c r="A29" s="20" t="s">
        <v>37</v>
      </c>
      <c r="B29" s="29">
        <v>-0.05716363</v>
      </c>
      <c r="C29" s="13">
        <v>0.08958098</v>
      </c>
      <c r="D29" s="13">
        <v>-0.006458091</v>
      </c>
      <c r="E29" s="13">
        <v>0.02956333</v>
      </c>
      <c r="F29" s="25">
        <v>-0.1137381</v>
      </c>
      <c r="G29" s="35">
        <v>0.003690007</v>
      </c>
    </row>
    <row r="30" spans="1:7" ht="12">
      <c r="A30" s="21" t="s">
        <v>38</v>
      </c>
      <c r="B30" s="31">
        <v>0.06223687</v>
      </c>
      <c r="C30" s="15">
        <v>0.0514968</v>
      </c>
      <c r="D30" s="15">
        <v>0.04993006</v>
      </c>
      <c r="E30" s="15">
        <v>0.09214158</v>
      </c>
      <c r="F30" s="27">
        <v>0.279623</v>
      </c>
      <c r="G30" s="37">
        <v>0.09279568</v>
      </c>
    </row>
    <row r="31" spans="1:7" ht="12">
      <c r="A31" s="20" t="s">
        <v>39</v>
      </c>
      <c r="B31" s="29">
        <v>-0.01322108</v>
      </c>
      <c r="C31" s="13">
        <v>0.01268616</v>
      </c>
      <c r="D31" s="13">
        <v>-0.02489651</v>
      </c>
      <c r="E31" s="13">
        <v>-0.0005667372</v>
      </c>
      <c r="F31" s="25">
        <v>0.04677116</v>
      </c>
      <c r="G31" s="35">
        <v>0.001226872</v>
      </c>
    </row>
    <row r="32" spans="1:7" ht="12">
      <c r="A32" s="20" t="s">
        <v>40</v>
      </c>
      <c r="B32" s="29">
        <v>-0.03113863</v>
      </c>
      <c r="C32" s="13">
        <v>-0.0265033</v>
      </c>
      <c r="D32" s="13">
        <v>-0.0329934</v>
      </c>
      <c r="E32" s="13">
        <v>-0.01219642</v>
      </c>
      <c r="F32" s="25">
        <v>0.05760283</v>
      </c>
      <c r="G32" s="35">
        <v>-0.01411024</v>
      </c>
    </row>
    <row r="33" spans="1:7" ht="12">
      <c r="A33" s="20" t="s">
        <v>41</v>
      </c>
      <c r="B33" s="29">
        <v>0.07703722</v>
      </c>
      <c r="C33" s="13">
        <v>0.08065491</v>
      </c>
      <c r="D33" s="13">
        <v>0.1087742</v>
      </c>
      <c r="E33" s="13">
        <v>0.07146397</v>
      </c>
      <c r="F33" s="25">
        <v>0.04776808</v>
      </c>
      <c r="G33" s="35">
        <v>0.08030958</v>
      </c>
    </row>
    <row r="34" spans="1:7" ht="12">
      <c r="A34" s="21" t="s">
        <v>42</v>
      </c>
      <c r="B34" s="31">
        <v>-0.00129177</v>
      </c>
      <c r="C34" s="15">
        <v>-0.0003325706</v>
      </c>
      <c r="D34" s="15">
        <v>0.001647215</v>
      </c>
      <c r="E34" s="15">
        <v>0.006854838</v>
      </c>
      <c r="F34" s="27">
        <v>-0.02437249</v>
      </c>
      <c r="G34" s="37">
        <v>-0.001464946</v>
      </c>
    </row>
    <row r="35" spans="1:7" ht="12.75" thickBot="1">
      <c r="A35" s="22" t="s">
        <v>43</v>
      </c>
      <c r="B35" s="32">
        <v>-0.001101834</v>
      </c>
      <c r="C35" s="16">
        <v>0.002993908</v>
      </c>
      <c r="D35" s="16">
        <v>0.0005267983</v>
      </c>
      <c r="E35" s="16">
        <v>0.003988602</v>
      </c>
      <c r="F35" s="28">
        <v>-0.002046793</v>
      </c>
      <c r="G35" s="38">
        <v>0.00137474</v>
      </c>
    </row>
    <row r="36" spans="1:7" ht="12">
      <c r="A36" s="4" t="s">
        <v>44</v>
      </c>
      <c r="B36" s="3">
        <v>22.07336</v>
      </c>
      <c r="C36" s="3">
        <v>22.07031</v>
      </c>
      <c r="D36" s="3">
        <v>22.07642</v>
      </c>
      <c r="E36" s="3">
        <v>22.07336</v>
      </c>
      <c r="F36" s="3">
        <v>22.08252</v>
      </c>
      <c r="G36" s="3"/>
    </row>
    <row r="37" spans="1:6" ht="12">
      <c r="A37" s="4" t="s">
        <v>45</v>
      </c>
      <c r="B37" s="2">
        <v>-0.3540039</v>
      </c>
      <c r="C37" s="2">
        <v>-0.2883911</v>
      </c>
      <c r="D37" s="2">
        <v>-0.2746582</v>
      </c>
      <c r="E37" s="2">
        <v>-0.2680461</v>
      </c>
      <c r="F37" s="2">
        <v>-0.2665202</v>
      </c>
    </row>
    <row r="38" spans="1:7" ht="12">
      <c r="A38" s="4" t="s">
        <v>53</v>
      </c>
      <c r="B38" s="2">
        <v>-0.0001490497</v>
      </c>
      <c r="C38" s="2">
        <v>0.0002431985</v>
      </c>
      <c r="D38" s="2">
        <v>-2.608045E-05</v>
      </c>
      <c r="E38" s="2">
        <v>-4.584303E-05</v>
      </c>
      <c r="F38" s="2">
        <v>-0.0001465429</v>
      </c>
      <c r="G38" s="2">
        <v>0.0002278095</v>
      </c>
    </row>
    <row r="39" spans="1:7" ht="12.75" thickBot="1">
      <c r="A39" s="4" t="s">
        <v>54</v>
      </c>
      <c r="B39" s="2">
        <v>-4.767661E-05</v>
      </c>
      <c r="C39" s="2">
        <v>-2.825825E-05</v>
      </c>
      <c r="D39" s="2">
        <v>0.000149794</v>
      </c>
      <c r="E39" s="2">
        <v>-5.008477E-05</v>
      </c>
      <c r="F39" s="2">
        <v>-7.788613E-05</v>
      </c>
      <c r="G39" s="2">
        <v>0.0007777424</v>
      </c>
    </row>
    <row r="40" spans="2:7" ht="12.75" thickBot="1">
      <c r="B40" s="7" t="s">
        <v>46</v>
      </c>
      <c r="C40" s="18">
        <v>-0.003754</v>
      </c>
      <c r="D40" s="17" t="s">
        <v>47</v>
      </c>
      <c r="E40" s="18">
        <v>3.116701</v>
      </c>
      <c r="F40" s="17" t="s">
        <v>48</v>
      </c>
      <c r="G40" s="8">
        <v>55.023571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0.002265</v>
      </c>
      <c r="C4">
        <v>0.003754</v>
      </c>
      <c r="D4">
        <v>0.003753</v>
      </c>
      <c r="E4">
        <v>0.003754</v>
      </c>
      <c r="F4">
        <v>0.002075</v>
      </c>
      <c r="G4">
        <v>0.0117</v>
      </c>
    </row>
    <row r="5" spans="1:7" ht="12.75">
      <c r="A5" t="s">
        <v>13</v>
      </c>
      <c r="B5">
        <v>0.190017</v>
      </c>
      <c r="C5">
        <v>0.3183</v>
      </c>
      <c r="D5">
        <v>0.784275</v>
      </c>
      <c r="E5">
        <v>-0.502247</v>
      </c>
      <c r="F5">
        <v>-1.298543</v>
      </c>
      <c r="G5">
        <v>6.692102</v>
      </c>
    </row>
    <row r="6" spans="1:7" ht="12.75">
      <c r="A6" t="s">
        <v>14</v>
      </c>
      <c r="B6" s="49">
        <v>87.66566</v>
      </c>
      <c r="C6" s="49">
        <v>-143.0685</v>
      </c>
      <c r="D6" s="49">
        <v>15.47965</v>
      </c>
      <c r="E6" s="49">
        <v>26.99608</v>
      </c>
      <c r="F6" s="49">
        <v>86.32068</v>
      </c>
      <c r="G6" s="49">
        <v>0.002871424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-0.02544917</v>
      </c>
      <c r="C8" s="49">
        <v>-1.136348</v>
      </c>
      <c r="D8" s="49">
        <v>0.05943439</v>
      </c>
      <c r="E8" s="49">
        <v>0.716398</v>
      </c>
      <c r="F8" s="49">
        <v>-0.5830881</v>
      </c>
      <c r="G8" s="49">
        <v>-0.1679754</v>
      </c>
    </row>
    <row r="9" spans="1:7" ht="12.75">
      <c r="A9" t="s">
        <v>17</v>
      </c>
      <c r="B9" s="49">
        <v>-0.5913588</v>
      </c>
      <c r="C9" s="49">
        <v>-0.2337758</v>
      </c>
      <c r="D9" s="49">
        <v>-0.06510723</v>
      </c>
      <c r="E9" s="49">
        <v>-0.5556329</v>
      </c>
      <c r="F9" s="49">
        <v>-1.614297</v>
      </c>
      <c r="G9" s="49">
        <v>-0.50615</v>
      </c>
    </row>
    <row r="10" spans="1:7" ht="12.75">
      <c r="A10" t="s">
        <v>18</v>
      </c>
      <c r="B10" s="49">
        <v>-0.1967522</v>
      </c>
      <c r="C10" s="49">
        <v>-0.1635659</v>
      </c>
      <c r="D10" s="49">
        <v>0.3279929</v>
      </c>
      <c r="E10" s="49">
        <v>-0.8197889</v>
      </c>
      <c r="F10" s="49">
        <v>-0.9470362</v>
      </c>
      <c r="G10" s="49">
        <v>-0.312226</v>
      </c>
    </row>
    <row r="11" spans="1:7" ht="12.75">
      <c r="A11" t="s">
        <v>19</v>
      </c>
      <c r="B11" s="49">
        <v>2.199646</v>
      </c>
      <c r="C11" s="49">
        <v>2.04477</v>
      </c>
      <c r="D11" s="49">
        <v>2.091369</v>
      </c>
      <c r="E11" s="49">
        <v>1.449752</v>
      </c>
      <c r="F11" s="49">
        <v>12.96963</v>
      </c>
      <c r="G11" s="49">
        <v>3.388134</v>
      </c>
    </row>
    <row r="12" spans="1:7" ht="12.75">
      <c r="A12" t="s">
        <v>20</v>
      </c>
      <c r="B12" s="49">
        <v>-0.2911834</v>
      </c>
      <c r="C12" s="49">
        <v>-0.293318</v>
      </c>
      <c r="D12" s="49">
        <v>0.1200453</v>
      </c>
      <c r="E12" s="49">
        <v>0.1158596</v>
      </c>
      <c r="F12" s="49">
        <v>-0.480039</v>
      </c>
      <c r="G12" s="49">
        <v>-0.1199341</v>
      </c>
    </row>
    <row r="13" spans="1:7" ht="12.75">
      <c r="A13" t="s">
        <v>21</v>
      </c>
      <c r="B13" s="49">
        <v>-0.1517516</v>
      </c>
      <c r="C13" s="49">
        <v>-0.01264934</v>
      </c>
      <c r="D13" s="49">
        <v>0.06071691</v>
      </c>
      <c r="E13" s="49">
        <v>-0.07213648</v>
      </c>
      <c r="F13" s="49">
        <v>-0.129781</v>
      </c>
      <c r="G13" s="49">
        <v>-0.04508533</v>
      </c>
    </row>
    <row r="14" spans="1:7" ht="12.75">
      <c r="A14" t="s">
        <v>22</v>
      </c>
      <c r="B14" s="49">
        <v>-0.04087786</v>
      </c>
      <c r="C14" s="49">
        <v>0.06279484</v>
      </c>
      <c r="D14" s="49">
        <v>0.1137705</v>
      </c>
      <c r="E14" s="49">
        <v>-0.005771313</v>
      </c>
      <c r="F14" s="49">
        <v>-0.09904776</v>
      </c>
      <c r="G14" s="49">
        <v>0.02198398</v>
      </c>
    </row>
    <row r="15" spans="1:7" ht="12.75">
      <c r="A15" t="s">
        <v>23</v>
      </c>
      <c r="B15" s="49">
        <v>-0.4205421</v>
      </c>
      <c r="C15" s="49">
        <v>-0.1230817</v>
      </c>
      <c r="D15" s="49">
        <v>-0.09276378</v>
      </c>
      <c r="E15" s="49">
        <v>-0.1615687</v>
      </c>
      <c r="F15" s="49">
        <v>-0.4235626</v>
      </c>
      <c r="G15" s="49">
        <v>-0.2081981</v>
      </c>
    </row>
    <row r="16" spans="1:7" ht="12.75">
      <c r="A16" t="s">
        <v>24</v>
      </c>
      <c r="B16" s="49">
        <v>-0.01107971</v>
      </c>
      <c r="C16" s="49">
        <v>-0.02695154</v>
      </c>
      <c r="D16" s="49">
        <v>-0.01700348</v>
      </c>
      <c r="E16" s="49">
        <v>-0.002873185</v>
      </c>
      <c r="F16" s="49">
        <v>-0.03250509</v>
      </c>
      <c r="G16" s="49">
        <v>-0.01719839</v>
      </c>
    </row>
    <row r="17" spans="1:7" ht="12.75">
      <c r="A17" t="s">
        <v>25</v>
      </c>
      <c r="B17" s="49">
        <v>-0.02770332</v>
      </c>
      <c r="C17" s="49">
        <v>-0.02088838</v>
      </c>
      <c r="D17" s="49">
        <v>-0.01482615</v>
      </c>
      <c r="E17" s="49">
        <v>-0.01655314</v>
      </c>
      <c r="F17" s="49">
        <v>-0.02083844</v>
      </c>
      <c r="G17" s="49">
        <v>-0.01936948</v>
      </c>
    </row>
    <row r="18" spans="1:7" ht="12.75">
      <c r="A18" t="s">
        <v>26</v>
      </c>
      <c r="B18" s="49">
        <v>0.01305932</v>
      </c>
      <c r="C18" s="49">
        <v>0.07562731</v>
      </c>
      <c r="D18" s="49">
        <v>0.02125126</v>
      </c>
      <c r="E18" s="49">
        <v>0.02907679</v>
      </c>
      <c r="F18" s="49">
        <v>-0.01235388</v>
      </c>
      <c r="G18" s="49">
        <v>0.03055909</v>
      </c>
    </row>
    <row r="19" spans="1:7" ht="12.75">
      <c r="A19" t="s">
        <v>27</v>
      </c>
      <c r="B19" s="49">
        <v>-0.2159929</v>
      </c>
      <c r="C19" s="49">
        <v>-0.2141978</v>
      </c>
      <c r="D19" s="49">
        <v>-0.2095078</v>
      </c>
      <c r="E19" s="49">
        <v>-0.2021441</v>
      </c>
      <c r="F19" s="49">
        <v>-0.1480828</v>
      </c>
      <c r="G19" s="49">
        <v>-0.2016373</v>
      </c>
    </row>
    <row r="20" spans="1:7" ht="12.75">
      <c r="A20" t="s">
        <v>28</v>
      </c>
      <c r="B20" s="49">
        <v>0.001581808</v>
      </c>
      <c r="C20" s="49">
        <v>0.002498859</v>
      </c>
      <c r="D20" s="49">
        <v>-0.004103518</v>
      </c>
      <c r="E20" s="49">
        <v>0.001524322</v>
      </c>
      <c r="F20" s="49">
        <v>0.001984368</v>
      </c>
      <c r="G20" s="49">
        <v>0.0004744151</v>
      </c>
    </row>
    <row r="21" spans="1:7" ht="12.75">
      <c r="A21" t="s">
        <v>29</v>
      </c>
      <c r="B21" s="49">
        <v>28.07838</v>
      </c>
      <c r="C21" s="49">
        <v>16.53143</v>
      </c>
      <c r="D21" s="49">
        <v>-88.09003</v>
      </c>
      <c r="E21" s="49">
        <v>29.43454</v>
      </c>
      <c r="F21" s="49">
        <v>45.5915</v>
      </c>
      <c r="G21" s="49">
        <v>0.008235254</v>
      </c>
    </row>
    <row r="22" spans="1:7" ht="12.75">
      <c r="A22" t="s">
        <v>30</v>
      </c>
      <c r="B22" s="49">
        <v>3.800336</v>
      </c>
      <c r="C22" s="49">
        <v>6.366008</v>
      </c>
      <c r="D22" s="49">
        <v>15.68552</v>
      </c>
      <c r="E22" s="49">
        <v>-10.04494</v>
      </c>
      <c r="F22" s="49">
        <v>-25.97092</v>
      </c>
      <c r="G22" s="49">
        <v>0</v>
      </c>
    </row>
    <row r="23" spans="1:7" ht="12.75">
      <c r="A23" t="s">
        <v>31</v>
      </c>
      <c r="B23" s="49">
        <v>-3.38111</v>
      </c>
      <c r="C23" s="49">
        <v>-0.297458</v>
      </c>
      <c r="D23" s="49">
        <v>-1.539776</v>
      </c>
      <c r="E23" s="49">
        <v>-2.319451</v>
      </c>
      <c r="F23" s="49">
        <v>4.015585</v>
      </c>
      <c r="G23" s="49">
        <v>-0.9570295</v>
      </c>
    </row>
    <row r="24" spans="1:7" ht="12.75">
      <c r="A24" t="s">
        <v>32</v>
      </c>
      <c r="B24" s="49">
        <v>-2.801858</v>
      </c>
      <c r="C24" s="49">
        <v>-2.020986</v>
      </c>
      <c r="D24" s="49">
        <v>-1.584583</v>
      </c>
      <c r="E24" s="49">
        <v>-2.660695</v>
      </c>
      <c r="F24" s="49">
        <v>1.68672</v>
      </c>
      <c r="G24" s="49">
        <v>-1.690239</v>
      </c>
    </row>
    <row r="25" spans="1:7" ht="12.75">
      <c r="A25" t="s">
        <v>33</v>
      </c>
      <c r="B25" s="49">
        <v>-0.02493175</v>
      </c>
      <c r="C25" s="49">
        <v>0.397341</v>
      </c>
      <c r="D25" s="49">
        <v>-0.08904676</v>
      </c>
      <c r="E25" s="49">
        <v>0.1625593</v>
      </c>
      <c r="F25" s="49">
        <v>-0.9894096</v>
      </c>
      <c r="G25" s="49">
        <v>-0.02189596</v>
      </c>
    </row>
    <row r="26" spans="1:7" ht="12.75">
      <c r="A26" t="s">
        <v>34</v>
      </c>
      <c r="B26" s="49">
        <v>0.5846856</v>
      </c>
      <c r="C26" s="49">
        <v>0.1244973</v>
      </c>
      <c r="D26" s="49">
        <v>-0.007813978</v>
      </c>
      <c r="E26" s="49">
        <v>-0.1497258</v>
      </c>
      <c r="F26" s="49">
        <v>1.157737</v>
      </c>
      <c r="G26" s="49">
        <v>0.2309153</v>
      </c>
    </row>
    <row r="27" spans="1:7" ht="12.75">
      <c r="A27" t="s">
        <v>35</v>
      </c>
      <c r="B27" s="49">
        <v>-0.08612158</v>
      </c>
      <c r="C27" s="49">
        <v>0.09429867</v>
      </c>
      <c r="D27" s="49">
        <v>-0.06263351</v>
      </c>
      <c r="E27" s="49">
        <v>-0.08317395</v>
      </c>
      <c r="F27" s="49">
        <v>0.2693475</v>
      </c>
      <c r="G27" s="49">
        <v>0.01092239</v>
      </c>
    </row>
    <row r="28" spans="1:7" ht="12.75">
      <c r="A28" t="s">
        <v>36</v>
      </c>
      <c r="B28" s="49">
        <v>-0.5585545</v>
      </c>
      <c r="C28" s="49">
        <v>-0.4072801</v>
      </c>
      <c r="D28" s="49">
        <v>-0.3892419</v>
      </c>
      <c r="E28" s="49">
        <v>-0.3921858</v>
      </c>
      <c r="F28" s="49">
        <v>0.3905003</v>
      </c>
      <c r="G28" s="49">
        <v>-0.3151792</v>
      </c>
    </row>
    <row r="29" spans="1:7" ht="12.75">
      <c r="A29" t="s">
        <v>37</v>
      </c>
      <c r="B29" s="49">
        <v>-0.05716363</v>
      </c>
      <c r="C29" s="49">
        <v>0.08958098</v>
      </c>
      <c r="D29" s="49">
        <v>-0.006458091</v>
      </c>
      <c r="E29" s="49">
        <v>0.02956333</v>
      </c>
      <c r="F29" s="49">
        <v>-0.1137381</v>
      </c>
      <c r="G29" s="49">
        <v>0.003690007</v>
      </c>
    </row>
    <row r="30" spans="1:7" ht="12.75">
      <c r="A30" t="s">
        <v>38</v>
      </c>
      <c r="B30" s="49">
        <v>0.06223687</v>
      </c>
      <c r="C30" s="49">
        <v>0.0514968</v>
      </c>
      <c r="D30" s="49">
        <v>0.04993006</v>
      </c>
      <c r="E30" s="49">
        <v>0.09214158</v>
      </c>
      <c r="F30" s="49">
        <v>0.279623</v>
      </c>
      <c r="G30" s="49">
        <v>0.09279568</v>
      </c>
    </row>
    <row r="31" spans="1:7" ht="12.75">
      <c r="A31" t="s">
        <v>39</v>
      </c>
      <c r="B31" s="49">
        <v>-0.01322108</v>
      </c>
      <c r="C31" s="49">
        <v>0.01268616</v>
      </c>
      <c r="D31" s="49">
        <v>-0.02489651</v>
      </c>
      <c r="E31" s="49">
        <v>-0.0005667372</v>
      </c>
      <c r="F31" s="49">
        <v>0.04677116</v>
      </c>
      <c r="G31" s="49">
        <v>0.001226872</v>
      </c>
    </row>
    <row r="32" spans="1:7" ht="12.75">
      <c r="A32" t="s">
        <v>40</v>
      </c>
      <c r="B32" s="49">
        <v>-0.03113863</v>
      </c>
      <c r="C32" s="49">
        <v>-0.0265033</v>
      </c>
      <c r="D32" s="49">
        <v>-0.0329934</v>
      </c>
      <c r="E32" s="49">
        <v>-0.01219642</v>
      </c>
      <c r="F32" s="49">
        <v>0.05760283</v>
      </c>
      <c r="G32" s="49">
        <v>-0.01411024</v>
      </c>
    </row>
    <row r="33" spans="1:7" ht="12.75">
      <c r="A33" t="s">
        <v>41</v>
      </c>
      <c r="B33" s="49">
        <v>0.07703722</v>
      </c>
      <c r="C33" s="49">
        <v>0.08065491</v>
      </c>
      <c r="D33" s="49">
        <v>0.1087742</v>
      </c>
      <c r="E33" s="49">
        <v>0.07146397</v>
      </c>
      <c r="F33" s="49">
        <v>0.04776808</v>
      </c>
      <c r="G33" s="49">
        <v>0.08030958</v>
      </c>
    </row>
    <row r="34" spans="1:7" ht="12.75">
      <c r="A34" t="s">
        <v>42</v>
      </c>
      <c r="B34" s="49">
        <v>-0.00129177</v>
      </c>
      <c r="C34" s="49">
        <v>-0.0003325706</v>
      </c>
      <c r="D34" s="49">
        <v>0.001647215</v>
      </c>
      <c r="E34" s="49">
        <v>0.006854838</v>
      </c>
      <c r="F34" s="49">
        <v>-0.02437249</v>
      </c>
      <c r="G34" s="49">
        <v>-0.001464946</v>
      </c>
    </row>
    <row r="35" spans="1:7" ht="12.75">
      <c r="A35" t="s">
        <v>43</v>
      </c>
      <c r="B35" s="49">
        <v>-0.001101834</v>
      </c>
      <c r="C35" s="49">
        <v>0.002993908</v>
      </c>
      <c r="D35" s="49">
        <v>0.0005267983</v>
      </c>
      <c r="E35" s="49">
        <v>0.003988602</v>
      </c>
      <c r="F35" s="49">
        <v>-0.002046793</v>
      </c>
      <c r="G35" s="49">
        <v>0.00137474</v>
      </c>
    </row>
    <row r="36" spans="1:6" ht="12.75">
      <c r="A36" t="s">
        <v>44</v>
      </c>
      <c r="B36" s="49">
        <v>22.07336</v>
      </c>
      <c r="C36" s="49">
        <v>22.07031</v>
      </c>
      <c r="D36" s="49">
        <v>22.07642</v>
      </c>
      <c r="E36" s="49">
        <v>22.07336</v>
      </c>
      <c r="F36" s="49">
        <v>22.08252</v>
      </c>
    </row>
    <row r="37" spans="1:6" ht="12.75">
      <c r="A37" t="s">
        <v>45</v>
      </c>
      <c r="B37" s="49">
        <v>-0.3540039</v>
      </c>
      <c r="C37" s="49">
        <v>-0.2883911</v>
      </c>
      <c r="D37" s="49">
        <v>-0.2746582</v>
      </c>
      <c r="E37" s="49">
        <v>-0.2680461</v>
      </c>
      <c r="F37" s="49">
        <v>-0.2665202</v>
      </c>
    </row>
    <row r="38" spans="1:7" ht="12.75">
      <c r="A38" t="s">
        <v>55</v>
      </c>
      <c r="B38" s="49">
        <v>-0.0001490497</v>
      </c>
      <c r="C38" s="49">
        <v>0.0002431985</v>
      </c>
      <c r="D38" s="49">
        <v>-2.608045E-05</v>
      </c>
      <c r="E38" s="49">
        <v>-4.584303E-05</v>
      </c>
      <c r="F38" s="49">
        <v>-0.0001465429</v>
      </c>
      <c r="G38" s="49">
        <v>0.0002278095</v>
      </c>
    </row>
    <row r="39" spans="1:7" ht="12.75">
      <c r="A39" t="s">
        <v>56</v>
      </c>
      <c r="B39" s="49">
        <v>-4.767661E-05</v>
      </c>
      <c r="C39" s="49">
        <v>-2.825825E-05</v>
      </c>
      <c r="D39" s="49">
        <v>0.000149794</v>
      </c>
      <c r="E39" s="49">
        <v>-5.008477E-05</v>
      </c>
      <c r="F39" s="49">
        <v>-7.788613E-05</v>
      </c>
      <c r="G39" s="49">
        <v>0.0007777424</v>
      </c>
    </row>
    <row r="40" spans="2:7" ht="12.75">
      <c r="B40" t="s">
        <v>46</v>
      </c>
      <c r="C40">
        <v>-0.003754</v>
      </c>
      <c r="D40" t="s">
        <v>47</v>
      </c>
      <c r="E40">
        <v>3.116701</v>
      </c>
      <c r="F40" t="s">
        <v>48</v>
      </c>
      <c r="G40">
        <v>55.023571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-0.00014904974071072822</v>
      </c>
      <c r="C50">
        <f>-0.017/(C7*C7+C22*C22)*(C21*C22+C6*C7)</f>
        <v>0.00024319846077459374</v>
      </c>
      <c r="D50">
        <f>-0.017/(D7*D7+D22*D22)*(D21*D22+D6*D7)</f>
        <v>-2.608044538518382E-05</v>
      </c>
      <c r="E50">
        <f>-0.017/(E7*E7+E22*E22)*(E21*E22+E6*E7)</f>
        <v>-4.584302615201219E-05</v>
      </c>
      <c r="F50">
        <f>-0.017/(F7*F7+F22*F22)*(F21*F22+F6*F7)</f>
        <v>-0.000146542878541004</v>
      </c>
      <c r="G50">
        <f>(B50*B$4+C50*C$4+D50*D$4+E50*E$4+F50*F$4)/SUM(B$4:F$4)</f>
        <v>8.449806808497196E-08</v>
      </c>
    </row>
    <row r="51" spans="1:7" ht="12.75">
      <c r="A51" t="s">
        <v>59</v>
      </c>
      <c r="B51">
        <f>-0.017/(B7*B7+B22*B22)*(B21*B7-B6*B22)</f>
        <v>-4.7676602090458635E-05</v>
      </c>
      <c r="C51">
        <f>-0.017/(C7*C7+C22*C22)*(C21*C7-C6*C22)</f>
        <v>-2.8258251334687874E-05</v>
      </c>
      <c r="D51">
        <f>-0.017/(D7*D7+D22*D22)*(D21*D7-D6*D22)</f>
        <v>0.00014979395953476982</v>
      </c>
      <c r="E51">
        <f>-0.017/(E7*E7+E22*E22)*(E21*E7-E6*E22)</f>
        <v>-5.008476704471153E-05</v>
      </c>
      <c r="F51">
        <f>-0.017/(F7*F7+F22*F22)*(F21*F7-F6*F22)</f>
        <v>-7.788613533751582E-05</v>
      </c>
      <c r="G51">
        <f>(B51*B$4+C51*C$4+D51*D$4+E51*E$4+F51*F$4)/SUM(B$4:F$4)</f>
        <v>-9.769857204720541E-08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9999.981481571305</v>
      </c>
      <c r="C62">
        <f>C7+(2/0.017)*(C8*C50-C23*C51)</f>
        <v>9999.966498385009</v>
      </c>
      <c r="D62">
        <f>D7+(2/0.017)*(D8*D50-D23*D51)</f>
        <v>10000.026952831586</v>
      </c>
      <c r="E62">
        <f>E7+(2/0.017)*(E8*E50-E23*E51)</f>
        <v>9999.982469292323</v>
      </c>
      <c r="F62">
        <f>F7+(2/0.017)*(F8*F50-F23*F51)</f>
        <v>10000.04684774181</v>
      </c>
    </row>
    <row r="63" spans="1:6" ht="12.75">
      <c r="A63" t="s">
        <v>67</v>
      </c>
      <c r="B63">
        <f>B8+(3/0.017)*(B9*B50-B24*B51)</f>
        <v>-0.03346820408934603</v>
      </c>
      <c r="C63">
        <f>C8+(3/0.017)*(C9*C50-C24*C51)</f>
        <v>-1.1564591961867472</v>
      </c>
      <c r="D63">
        <f>D8+(3/0.017)*(D9*D50-D24*D51)</f>
        <v>0.10162127011841407</v>
      </c>
      <c r="E63">
        <f>E8+(3/0.017)*(E9*E50-E24*E51)</f>
        <v>0.6973765184082805</v>
      </c>
      <c r="F63">
        <f>F8+(3/0.017)*(F9*F50-F24*F51)</f>
        <v>-0.5181582474005997</v>
      </c>
    </row>
    <row r="64" spans="1:6" ht="12.75">
      <c r="A64" t="s">
        <v>68</v>
      </c>
      <c r="B64">
        <f>B9+(4/0.017)*(B10*B50-B25*B51)</f>
        <v>-0.5847382815835067</v>
      </c>
      <c r="C64">
        <f>C9+(4/0.017)*(C10*C50-C25*C51)</f>
        <v>-0.24049363841685528</v>
      </c>
      <c r="D64">
        <f>D9+(4/0.017)*(D10*D50-D25*D51)</f>
        <v>-0.06398147332965547</v>
      </c>
      <c r="E64">
        <f>E9+(4/0.017)*(E10*E50-E25*E51)</f>
        <v>-0.5448744650227575</v>
      </c>
      <c r="F64">
        <f>F9+(4/0.017)*(F10*F50-F25*F51)</f>
        <v>-1.5997746186304245</v>
      </c>
    </row>
    <row r="65" spans="1:6" ht="12.75">
      <c r="A65" t="s">
        <v>69</v>
      </c>
      <c r="B65">
        <f>B10+(5/0.017)*(B11*B50-B26*B51)</f>
        <v>-0.28498185978122625</v>
      </c>
      <c r="C65">
        <f>C10+(5/0.017)*(C11*C50-C26*C51)</f>
        <v>-0.01627090216707172</v>
      </c>
      <c r="D65">
        <f>D10+(5/0.017)*(D11*D50-D26*D51)</f>
        <v>0.3122948563881091</v>
      </c>
      <c r="E65">
        <f>E10+(5/0.017)*(E11*E50-E26*E51)</f>
        <v>-0.8415418413716221</v>
      </c>
      <c r="F65">
        <f>F10+(5/0.017)*(F11*F50-F26*F51)</f>
        <v>-1.4795171568072094</v>
      </c>
    </row>
    <row r="66" spans="1:6" ht="12.75">
      <c r="A66" t="s">
        <v>70</v>
      </c>
      <c r="B66">
        <f>B11+(6/0.017)*(B12*B50-B27*B51)</f>
        <v>2.213514762106426</v>
      </c>
      <c r="C66">
        <f>C11+(6/0.017)*(C12*C50-C27*C51)</f>
        <v>2.020533610376437</v>
      </c>
      <c r="D66">
        <f>D11+(6/0.017)*(D12*D50-D27*D51)</f>
        <v>2.0935753364371985</v>
      </c>
      <c r="E66">
        <f>E11+(6/0.017)*(E12*E50-E27*E51)</f>
        <v>1.4464071402649292</v>
      </c>
      <c r="F66">
        <f>F11+(6/0.017)*(F12*F50-F27*F51)</f>
        <v>13.001862258603447</v>
      </c>
    </row>
    <row r="67" spans="1:6" ht="12.75">
      <c r="A67" t="s">
        <v>71</v>
      </c>
      <c r="B67">
        <f>B12+(7/0.017)*(B13*B50-B28*B51)</f>
        <v>-0.2928351710628987</v>
      </c>
      <c r="C67">
        <f>C12+(7/0.017)*(C13*C50-C28*C51)</f>
        <v>-0.2993237214194482</v>
      </c>
      <c r="D67">
        <f>D12+(7/0.017)*(D13*D50-D28*D51)</f>
        <v>0.1434016487963749</v>
      </c>
      <c r="E67">
        <f>E12+(7/0.017)*(E13*E50-E28*E51)</f>
        <v>0.10913318475031598</v>
      </c>
      <c r="F67">
        <f>F12+(7/0.017)*(F13*F50-F28*F51)</f>
        <v>-0.45968421860320624</v>
      </c>
    </row>
    <row r="68" spans="1:6" ht="12.75">
      <c r="A68" t="s">
        <v>72</v>
      </c>
      <c r="B68">
        <f>B13+(8/0.017)*(B14*B50-B29*B51)</f>
        <v>-0.150166909744822</v>
      </c>
      <c r="C68">
        <f>C13+(8/0.017)*(C14*C50-C29*C51)</f>
        <v>-0.0042714528093013935</v>
      </c>
      <c r="D68">
        <f>D13+(8/0.017)*(D14*D50-D29*D51)</f>
        <v>0.05977582656952038</v>
      </c>
      <c r="E68">
        <f>E13+(8/0.017)*(E14*E50-E29*E51)</f>
        <v>-0.07131518731816171</v>
      </c>
      <c r="F68">
        <f>F13+(8/0.017)*(F14*F50-F29*F51)</f>
        <v>-0.12711929514644396</v>
      </c>
    </row>
    <row r="69" spans="1:6" ht="12.75">
      <c r="A69" t="s">
        <v>73</v>
      </c>
      <c r="B69">
        <f>B14+(9/0.017)*(B15*B50-B30*B51)</f>
        <v>-0.006122542291551965</v>
      </c>
      <c r="C69">
        <f>C14+(9/0.017)*(C15*C50-C30*C51)</f>
        <v>0.047718214455900396</v>
      </c>
      <c r="D69">
        <f>D14+(9/0.017)*(D15*D50-D30*D51)</f>
        <v>0.11109172904689654</v>
      </c>
      <c r="E69">
        <f>E14+(9/0.017)*(E15*E50-E30*E51)</f>
        <v>0.0005931099047002562</v>
      </c>
      <c r="F69">
        <f>F14+(9/0.017)*(F15*F50-F30*F51)</f>
        <v>-0.054657198987638454</v>
      </c>
    </row>
    <row r="70" spans="1:6" ht="12.75">
      <c r="A70" t="s">
        <v>74</v>
      </c>
      <c r="B70">
        <f>B15+(10/0.017)*(B16*B50-B31*B51)</f>
        <v>-0.41994145780453884</v>
      </c>
      <c r="C70">
        <f>C15+(10/0.017)*(C16*C50-C31*C51)</f>
        <v>-0.12672645549750167</v>
      </c>
      <c r="D70">
        <f>D15+(10/0.017)*(D16*D50-D31*D51)</f>
        <v>-0.09030918873941468</v>
      </c>
      <c r="E70">
        <f>E15+(10/0.017)*(E16*E50-E31*E51)</f>
        <v>-0.16150791729737823</v>
      </c>
      <c r="F70">
        <f>F15+(10/0.017)*(F16*F50-F31*F51)</f>
        <v>-0.4186177680273606</v>
      </c>
    </row>
    <row r="71" spans="1:6" ht="12.75">
      <c r="A71" t="s">
        <v>75</v>
      </c>
      <c r="B71">
        <f>B16+(11/0.017)*(B17*B50-B32*B51)</f>
        <v>-0.009368505617798974</v>
      </c>
      <c r="C71">
        <f>C16+(11/0.017)*(C17*C50-C32*C51)</f>
        <v>-0.030723219208435754</v>
      </c>
      <c r="D71">
        <f>D16+(11/0.017)*(D17*D50-D32*D51)</f>
        <v>-0.013555378187148108</v>
      </c>
      <c r="E71">
        <f>E16+(11/0.017)*(E17*E50-E32*E51)</f>
        <v>-0.002777426004128056</v>
      </c>
      <c r="F71">
        <f>F16+(11/0.017)*(F17*F50-F32*F51)</f>
        <v>-0.027626145603165467</v>
      </c>
    </row>
    <row r="72" spans="1:6" ht="12.75">
      <c r="A72" t="s">
        <v>76</v>
      </c>
      <c r="B72">
        <f>B17+(12/0.017)*(B18*B50-B33*B51)</f>
        <v>-0.026484695559362333</v>
      </c>
      <c r="C72">
        <f>C17+(12/0.017)*(C18*C50-C33*C51)</f>
        <v>-0.006296653809873175</v>
      </c>
      <c r="D72">
        <f>D17+(12/0.017)*(D18*D50-D33*D51)</f>
        <v>-0.026718827956957625</v>
      </c>
      <c r="E72">
        <f>E17+(12/0.017)*(E18*E50-E33*E51)</f>
        <v>-0.01496752476812681</v>
      </c>
      <c r="F72">
        <f>F17+(12/0.017)*(F18*F50-F33*F51)</f>
        <v>-0.016934314625851703</v>
      </c>
    </row>
    <row r="73" spans="1:6" ht="12.75">
      <c r="A73" t="s">
        <v>77</v>
      </c>
      <c r="B73">
        <f>B18+(13/0.017)*(B19*B50-B34*B51)</f>
        <v>0.03763092476288153</v>
      </c>
      <c r="C73">
        <f>C18+(13/0.017)*(C19*C50-C34*C51)</f>
        <v>0.03578462466918984</v>
      </c>
      <c r="D73">
        <f>D18+(13/0.017)*(D19*D50-D34*D51)</f>
        <v>0.02524097061305849</v>
      </c>
      <c r="E73">
        <f>E18+(13/0.017)*(E19*E50-E34*E51)</f>
        <v>0.03642578193839675</v>
      </c>
      <c r="F73">
        <f>F18+(13/0.017)*(F19*F50-F34*F51)</f>
        <v>0.0027889793739337594</v>
      </c>
    </row>
    <row r="74" spans="1:6" ht="12.75">
      <c r="A74" t="s">
        <v>78</v>
      </c>
      <c r="B74">
        <f>B19+(14/0.017)*(B20*B50-B35*B51)</f>
        <v>-0.21623032334283449</v>
      </c>
      <c r="C74">
        <f>C19+(14/0.017)*(C20*C50-C35*C51)</f>
        <v>-0.21362765307404616</v>
      </c>
      <c r="D74">
        <f>D19+(14/0.017)*(D20*D50-D35*D51)</f>
        <v>-0.2094846502803564</v>
      </c>
      <c r="E74">
        <f>E19+(14/0.017)*(E20*E50-E35*E51)</f>
        <v>-0.20203713286107552</v>
      </c>
      <c r="F74">
        <f>F19+(14/0.017)*(F20*F50-F35*F51)</f>
        <v>-0.14845356265504395</v>
      </c>
    </row>
    <row r="75" spans="1:6" ht="12.75">
      <c r="A75" t="s">
        <v>79</v>
      </c>
      <c r="B75" s="49">
        <f>B20</f>
        <v>0.001581808</v>
      </c>
      <c r="C75" s="49">
        <f>C20</f>
        <v>0.002498859</v>
      </c>
      <c r="D75" s="49">
        <f>D20</f>
        <v>-0.004103518</v>
      </c>
      <c r="E75" s="49">
        <f>E20</f>
        <v>0.001524322</v>
      </c>
      <c r="F75" s="49">
        <f>F20</f>
        <v>0.001984368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3.859767399854832</v>
      </c>
      <c r="C82">
        <f>C22+(2/0.017)*(C8*C51+C23*C50)</f>
        <v>6.361275044663833</v>
      </c>
      <c r="D82">
        <f>D22+(2/0.017)*(D8*D51+D23*D50)</f>
        <v>15.691291877233418</v>
      </c>
      <c r="E82">
        <f>E22+(2/0.017)*(E8*E51+E23*E50)</f>
        <v>-10.036651761657646</v>
      </c>
      <c r="F82">
        <f>F22+(2/0.017)*(F8*F51+F23*F50)</f>
        <v>-26.034807165441855</v>
      </c>
    </row>
    <row r="83" spans="1:6" ht="12.75">
      <c r="A83" t="s">
        <v>82</v>
      </c>
      <c r="B83">
        <f>B23+(3/0.017)*(B9*B51+B24*B50)</f>
        <v>-3.3024376141278995</v>
      </c>
      <c r="C83">
        <f>C23+(3/0.017)*(C9*C51+C24*C50)</f>
        <v>-0.38302763337670037</v>
      </c>
      <c r="D83">
        <f>D23+(3/0.017)*(D9*D51+D24*D50)</f>
        <v>-1.5342041245975735</v>
      </c>
      <c r="E83">
        <f>E23+(3/0.017)*(E9*E51+E24*E50)</f>
        <v>-2.2930151667953402</v>
      </c>
      <c r="F83">
        <f>F23+(3/0.017)*(F9*F51+F24*F50)</f>
        <v>3.994153450092517</v>
      </c>
    </row>
    <row r="84" spans="1:6" ht="12.75">
      <c r="A84" t="s">
        <v>83</v>
      </c>
      <c r="B84">
        <f>B24+(4/0.017)*(B10*B51+B25*B50)</f>
        <v>-2.7987764594769913</v>
      </c>
      <c r="C84">
        <f>C24+(4/0.017)*(C10*C51+C25*C50)</f>
        <v>-1.997161339784795</v>
      </c>
      <c r="D84">
        <f>D24+(4/0.017)*(D10*D51+D25*D50)</f>
        <v>-1.5724762389761884</v>
      </c>
      <c r="E84">
        <f>E24+(4/0.017)*(E10*E51+E25*E50)</f>
        <v>-2.6527875350961914</v>
      </c>
      <c r="F84">
        <f>F24+(4/0.017)*(F10*F51+F25*F50)</f>
        <v>1.7381910401136071</v>
      </c>
    </row>
    <row r="85" spans="1:6" ht="12.75">
      <c r="A85" t="s">
        <v>84</v>
      </c>
      <c r="B85">
        <f>B25+(5/0.017)*(B11*B51+B26*B50)</f>
        <v>-0.08140789239975457</v>
      </c>
      <c r="C85">
        <f>C25+(5/0.017)*(C11*C51+C26*C50)</f>
        <v>0.3892515668085186</v>
      </c>
      <c r="D85">
        <f>D25+(5/0.017)*(D11*D51+D26*D50)</f>
        <v>0.003152720995512351</v>
      </c>
      <c r="E85">
        <f>E25+(5/0.017)*(E11*E51+E26*E50)</f>
        <v>0.14322206252130185</v>
      </c>
      <c r="F85">
        <f>F25+(5/0.017)*(F11*F51+F26*F50)</f>
        <v>-1.3364132676561564</v>
      </c>
    </row>
    <row r="86" spans="1:6" ht="12.75">
      <c r="A86" t="s">
        <v>85</v>
      </c>
      <c r="B86">
        <f>B26+(6/0.017)*(B12*B51+B27*B50)</f>
        <v>0.59411584738791</v>
      </c>
      <c r="C86">
        <f>C26+(6/0.017)*(C12*C51+C27*C50)</f>
        <v>0.13551681005720448</v>
      </c>
      <c r="D86">
        <f>D26+(6/0.017)*(D12*D51+D27*D50)</f>
        <v>-0.0008908354185729406</v>
      </c>
      <c r="E86">
        <f>E26+(6/0.017)*(E12*E51+E27*E50)</f>
        <v>-0.15042810194501552</v>
      </c>
      <c r="F86">
        <f>F26+(6/0.017)*(F12*F51+F27*F50)</f>
        <v>1.157001973368281</v>
      </c>
    </row>
    <row r="87" spans="1:6" ht="12.75">
      <c r="A87" t="s">
        <v>86</v>
      </c>
      <c r="B87">
        <f>B27+(7/0.017)*(B13*B51+B28*B50)</f>
        <v>-0.048862060686282</v>
      </c>
      <c r="C87">
        <f>C27+(7/0.017)*(C13*C51+C28*C50)</f>
        <v>0.05366060433139454</v>
      </c>
      <c r="D87">
        <f>D27+(7/0.017)*(D13*D51+D28*D50)</f>
        <v>-0.05470842768709765</v>
      </c>
      <c r="E87">
        <f>E27+(7/0.017)*(E13*E51+E28*E50)</f>
        <v>-0.07428315830738158</v>
      </c>
      <c r="F87">
        <f>F27+(7/0.017)*(F13*F51+F28*F50)</f>
        <v>0.24994642455763458</v>
      </c>
    </row>
    <row r="88" spans="1:6" ht="12.75">
      <c r="A88" t="s">
        <v>87</v>
      </c>
      <c r="B88">
        <f>B28+(8/0.017)*(B14*B51+B29*B50)</f>
        <v>-0.5536278450846525</v>
      </c>
      <c r="C88">
        <f>C28+(8/0.017)*(C14*C51+C29*C50)</f>
        <v>-0.3978629310214408</v>
      </c>
      <c r="D88">
        <f>D28+(8/0.017)*(D14*D51+D29*D50)</f>
        <v>-0.3811428112645324</v>
      </c>
      <c r="E88">
        <f>E28+(8/0.017)*(E14*E51+E29*E50)</f>
        <v>-0.39268754947914514</v>
      </c>
      <c r="F88">
        <f>F28+(8/0.017)*(F14*F51+F29*F50)</f>
        <v>0.40197416155953997</v>
      </c>
    </row>
    <row r="89" spans="1:6" ht="12.75">
      <c r="A89" t="s">
        <v>88</v>
      </c>
      <c r="B89">
        <f>B29+(9/0.017)*(B15*B51+B30*B50)</f>
        <v>-0.051459944044085465</v>
      </c>
      <c r="C89">
        <f>C29+(9/0.017)*(C15*C51+C30*C50)</f>
        <v>0.09805263558665057</v>
      </c>
      <c r="D89">
        <f>D29+(9/0.017)*(D15*D51+D30*D50)</f>
        <v>-0.014503906823217127</v>
      </c>
      <c r="E89">
        <f>E29+(9/0.017)*(E15*E51+E30*E50)</f>
        <v>0.031611138032723675</v>
      </c>
      <c r="F89">
        <f>F29+(9/0.017)*(F15*F51+F30*F50)</f>
        <v>-0.11796656753228527</v>
      </c>
    </row>
    <row r="90" spans="1:6" ht="12.75">
      <c r="A90" t="s">
        <v>89</v>
      </c>
      <c r="B90">
        <f>B30+(10/0.017)*(B16*B51+B31*B50)</f>
        <v>0.06370677674756675</v>
      </c>
      <c r="C90">
        <f>C30+(10/0.017)*(C16*C51+C31*C50)</f>
        <v>0.05375965763312772</v>
      </c>
      <c r="D90">
        <f>D30+(10/0.017)*(D16*D51+D31*D50)</f>
        <v>0.04881376204368613</v>
      </c>
      <c r="E90">
        <f>E30+(10/0.017)*(E16*E51+E31*E50)</f>
        <v>0.09224151161746016</v>
      </c>
      <c r="F90">
        <f>F30+(10/0.017)*(F16*F51+F31*F50)</f>
        <v>0.2770804796587037</v>
      </c>
    </row>
    <row r="91" spans="1:6" ht="12.75">
      <c r="A91" t="s">
        <v>90</v>
      </c>
      <c r="B91">
        <f>B31+(11/0.017)*(B17*B51+B32*B50)</f>
        <v>-0.009363312128827564</v>
      </c>
      <c r="C91">
        <f>C31+(11/0.017)*(C17*C51+C32*C50)</f>
        <v>0.008897441211308173</v>
      </c>
      <c r="D91">
        <f>D31+(11/0.017)*(D17*D51+D32*D50)</f>
        <v>-0.025776759212366704</v>
      </c>
      <c r="E91">
        <f>E31+(11/0.017)*(E17*E51+E32*E50)</f>
        <v>0.0003314975399749192</v>
      </c>
      <c r="F91">
        <f>F31+(11/0.017)*(F17*F51+F32*F50)</f>
        <v>0.04235934537737063</v>
      </c>
    </row>
    <row r="92" spans="1:6" ht="12.75">
      <c r="A92" t="s">
        <v>91</v>
      </c>
      <c r="B92">
        <f>B32+(12/0.017)*(B18*B51+B33*B50)</f>
        <v>-0.03968333706067338</v>
      </c>
      <c r="C92">
        <f>C32+(12/0.017)*(C18*C51+C33*C50)</f>
        <v>-0.014165849812587977</v>
      </c>
      <c r="D92">
        <f>D32+(12/0.017)*(D18*D51+D33*D50)</f>
        <v>-0.032748860613115896</v>
      </c>
      <c r="E92">
        <f>E32+(12/0.017)*(E18*E51+E33*E50)</f>
        <v>-0.015536958046490315</v>
      </c>
      <c r="F92">
        <f>F32+(12/0.017)*(F18*F51+F33*F50)</f>
        <v>0.05334079989932692</v>
      </c>
    </row>
    <row r="93" spans="1:6" ht="12.75">
      <c r="A93" t="s">
        <v>92</v>
      </c>
      <c r="B93">
        <f>B33+(13/0.017)*(B19*B51+B34*B50)</f>
        <v>0.08505924893564044</v>
      </c>
      <c r="C93">
        <f>C33+(13/0.017)*(C19*C51+C34*C50)</f>
        <v>0.085221714113314</v>
      </c>
      <c r="D93">
        <f>D33+(13/0.017)*(D19*D51+D34*D50)</f>
        <v>0.08474258122285709</v>
      </c>
      <c r="E93">
        <f>E33+(13/0.017)*(E19*E51+E34*E50)</f>
        <v>0.07896580631314082</v>
      </c>
      <c r="F93">
        <f>F33+(13/0.017)*(F19*F51+F34*F50)</f>
        <v>0.05931912435111832</v>
      </c>
    </row>
    <row r="94" spans="1:6" ht="12.75">
      <c r="A94" t="s">
        <v>93</v>
      </c>
      <c r="B94">
        <f>B34+(14/0.017)*(B20*B51+B35*B50)</f>
        <v>-0.0012186300129591386</v>
      </c>
      <c r="C94">
        <f>C34+(14/0.017)*(C20*C51+C35*C50)</f>
        <v>0.00020890034369430222</v>
      </c>
      <c r="D94">
        <f>D34+(14/0.017)*(D20*D51+D35*D50)</f>
        <v>0.0011296915406187648</v>
      </c>
      <c r="E94">
        <f>E34+(14/0.017)*(E20*E51+E35*E50)</f>
        <v>0.006641383378062391</v>
      </c>
      <c r="F94">
        <f>F34+(14/0.017)*(F20*F51+F35*F50)</f>
        <v>-0.02425275855485518</v>
      </c>
    </row>
    <row r="95" spans="1:6" ht="12.75">
      <c r="A95" t="s">
        <v>94</v>
      </c>
      <c r="B95" s="49">
        <f>B35</f>
        <v>-0.001101834</v>
      </c>
      <c r="C95" s="49">
        <f>C35</f>
        <v>0.002993908</v>
      </c>
      <c r="D95" s="49">
        <f>D35</f>
        <v>0.0005267983</v>
      </c>
      <c r="E95" s="49">
        <f>E35</f>
        <v>0.003988602</v>
      </c>
      <c r="F95" s="49">
        <f>F35</f>
        <v>-0.002046793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-0.033468266067315906</v>
      </c>
      <c r="C103">
        <f>C63*10000/C62</f>
        <v>-1.1564630705248014</v>
      </c>
      <c r="D103">
        <f>D63*10000/D62</f>
        <v>0.10162099622105439</v>
      </c>
      <c r="E103">
        <f>E63*10000/E62</f>
        <v>0.6973777409608122</v>
      </c>
      <c r="F103">
        <f>F63*10000/F62</f>
        <v>-0.5181558199575926</v>
      </c>
      <c r="G103">
        <f>AVERAGE(C103:E103)</f>
        <v>-0.11915477778097827</v>
      </c>
      <c r="H103">
        <f>STDEV(C103:E103)</f>
        <v>0.9464343058934713</v>
      </c>
      <c r="I103">
        <f>(B103*B4+C103*C4+D103*D4+E103*E4+F103*F4)/SUM(B4:F4)</f>
        <v>-0.15979755640151744</v>
      </c>
      <c r="K103">
        <f>(LN(H103)+LN(H123))/2-LN(K114*K115^3)</f>
        <v>-3.9256099553675434</v>
      </c>
    </row>
    <row r="104" spans="1:11" ht="12.75">
      <c r="A104" t="s">
        <v>68</v>
      </c>
      <c r="B104">
        <f>B64*10000/B62</f>
        <v>-0.5847393644289293</v>
      </c>
      <c r="C104">
        <f>C64*10000/C62</f>
        <v>-0.24049444411208268</v>
      </c>
      <c r="D104">
        <f>D64*10000/D62</f>
        <v>-0.06398130088193274</v>
      </c>
      <c r="E104">
        <f>E64*10000/E62</f>
        <v>-0.5448754202279288</v>
      </c>
      <c r="F104">
        <f>F64*10000/F62</f>
        <v>-1.5997671240827058</v>
      </c>
      <c r="G104">
        <f>AVERAGE(C104:E104)</f>
        <v>-0.2831170550739814</v>
      </c>
      <c r="H104">
        <f>STDEV(C104:E104)</f>
        <v>0.24326385619178473</v>
      </c>
      <c r="I104">
        <f>(B104*B4+C104*C4+D104*D4+E104*E4+F104*F4)/SUM(B4:F4)</f>
        <v>-0.5020416470639982</v>
      </c>
      <c r="K104">
        <f>(LN(H104)+LN(H124))/2-LN(K114*K115^4)</f>
        <v>-4.29820780325927</v>
      </c>
    </row>
    <row r="105" spans="1:11" ht="12.75">
      <c r="A105" t="s">
        <v>69</v>
      </c>
      <c r="B105">
        <f>B65*10000/B62</f>
        <v>-0.2849823875238285</v>
      </c>
      <c r="C105">
        <f>C65*10000/C62</f>
        <v>-0.016270956677404337</v>
      </c>
      <c r="D105">
        <f>D65*10000/D62</f>
        <v>0.3122940146673109</v>
      </c>
      <c r="E105">
        <f>E65*10000/E62</f>
        <v>-0.8415433166566103</v>
      </c>
      <c r="F105">
        <f>F65*10000/F62</f>
        <v>-1.4795102256359036</v>
      </c>
      <c r="G105">
        <f>AVERAGE(C105:E105)</f>
        <v>-0.1818400862222346</v>
      </c>
      <c r="H105">
        <f>STDEV(C105:E105)</f>
        <v>0.5944703518955774</v>
      </c>
      <c r="I105">
        <f>(B105*B4+C105*C4+D105*D4+E105*E4+F105*F4)/SUM(B4:F4)</f>
        <v>-0.3694419698086946</v>
      </c>
      <c r="K105">
        <f>(LN(H105)+LN(H125))/2-LN(K114*K115^5)</f>
        <v>-3.7721709405349793</v>
      </c>
    </row>
    <row r="106" spans="1:11" ht="12.75">
      <c r="A106" t="s">
        <v>70</v>
      </c>
      <c r="B106">
        <f>B66*10000/B62</f>
        <v>2.213518861195545</v>
      </c>
      <c r="C106">
        <f>C66*10000/C62</f>
        <v>2.0205403795130237</v>
      </c>
      <c r="D106">
        <f>D66*10000/D62</f>
        <v>2.0935696936740618</v>
      </c>
      <c r="E106">
        <f>E66*10000/E62</f>
        <v>1.4464096759234502</v>
      </c>
      <c r="F106">
        <f>F66*10000/F62</f>
        <v>13.001801348100184</v>
      </c>
      <c r="G106">
        <f>AVERAGE(C106:E106)</f>
        <v>1.853506583036845</v>
      </c>
      <c r="H106">
        <f>STDEV(C106:E106)</f>
        <v>0.354442151863572</v>
      </c>
      <c r="I106">
        <f>(B106*B4+C106*C4+D106*D4+E106*E4+F106*F4)/SUM(B4:F4)</f>
        <v>3.3885299395156125</v>
      </c>
      <c r="K106">
        <f>(LN(H106)+LN(H126))/2-LN(K114*K115^6)</f>
        <v>-3.5955917558217223</v>
      </c>
    </row>
    <row r="107" spans="1:11" ht="12.75">
      <c r="A107" t="s">
        <v>71</v>
      </c>
      <c r="B107">
        <f>B67*10000/B62</f>
        <v>-0.2928357133486264</v>
      </c>
      <c r="C107">
        <f>C67*10000/C62</f>
        <v>-0.29932472420561496</v>
      </c>
      <c r="D107">
        <f>D67*10000/D62</f>
        <v>0.14340126228936775</v>
      </c>
      <c r="E107">
        <f>E67*10000/E62</f>
        <v>0.10913337606884736</v>
      </c>
      <c r="F107">
        <f>F67*10000/F62</f>
        <v>-0.45968206509653614</v>
      </c>
      <c r="G107">
        <f>AVERAGE(C107:E107)</f>
        <v>-0.015596695282466613</v>
      </c>
      <c r="H107">
        <f>STDEV(C107:E107)</f>
        <v>0.24631233790447202</v>
      </c>
      <c r="I107">
        <f>(B107*B4+C107*C4+D107*D4+E107*E4+F107*F4)/SUM(B4:F4)</f>
        <v>-0.11492254082067688</v>
      </c>
      <c r="K107">
        <f>(LN(H107)+LN(H127))/2-LN(K114*K115^7)</f>
        <v>-3.551307930574817</v>
      </c>
    </row>
    <row r="108" spans="1:9" ht="12.75">
      <c r="A108" t="s">
        <v>72</v>
      </c>
      <c r="B108">
        <f>B68*10000/B62</f>
        <v>-0.150167187830858</v>
      </c>
      <c r="C108">
        <f>C68*10000/C62</f>
        <v>-0.0042714671194060815</v>
      </c>
      <c r="D108">
        <f>D68*10000/D62</f>
        <v>0.05977566545717598</v>
      </c>
      <c r="E108">
        <f>E68*10000/E62</f>
        <v>-0.07131531233895105</v>
      </c>
      <c r="F108">
        <f>F68*10000/F62</f>
        <v>-0.12711869962404204</v>
      </c>
      <c r="G108">
        <f>AVERAGE(C108:E108)</f>
        <v>-0.0052703713337270515</v>
      </c>
      <c r="H108">
        <f>STDEV(C108:E108)</f>
        <v>0.06555119733542789</v>
      </c>
      <c r="I108">
        <f>(B108*B4+C108*C4+D108*D4+E108*E4+F108*F4)/SUM(B4:F4)</f>
        <v>-0.04251744630361334</v>
      </c>
    </row>
    <row r="109" spans="1:9" ht="12.75">
      <c r="A109" t="s">
        <v>73</v>
      </c>
      <c r="B109">
        <f>B69*10000/B62</f>
        <v>-0.006122553629559247</v>
      </c>
      <c r="C109">
        <f>C69*10000/C62</f>
        <v>0.04771837432016084</v>
      </c>
      <c r="D109">
        <f>D69*10000/D62</f>
        <v>0.1110914296240372</v>
      </c>
      <c r="E109">
        <f>E69*10000/E62</f>
        <v>0.0005931109444657149</v>
      </c>
      <c r="F109">
        <f>F69*10000/F62</f>
        <v>-0.05465694293220339</v>
      </c>
      <c r="G109">
        <f>AVERAGE(C109:E109)</f>
        <v>0.05313430496288792</v>
      </c>
      <c r="H109">
        <f>STDEV(C109:E109)</f>
        <v>0.0554478929833962</v>
      </c>
      <c r="I109">
        <f>(B109*B4+C109*C4+D109*D4+E109*E4+F109*F4)/SUM(B4:F4)</f>
        <v>0.030190802545166713</v>
      </c>
    </row>
    <row r="110" spans="1:11" ht="12.75">
      <c r="A110" t="s">
        <v>74</v>
      </c>
      <c r="B110">
        <f>B70*10000/B62</f>
        <v>-0.41994223547157317</v>
      </c>
      <c r="C110">
        <f>C70*10000/C62</f>
        <v>-0.1267268800530161</v>
      </c>
      <c r="D110">
        <f>D70*10000/D62</f>
        <v>-0.09030894533123526</v>
      </c>
      <c r="E110">
        <f>E70*10000/E62</f>
        <v>-0.16150820043268316</v>
      </c>
      <c r="F110">
        <f>F70*10000/F62</f>
        <v>-0.4186158069068366</v>
      </c>
      <c r="G110">
        <f>AVERAGE(C110:E110)</f>
        <v>-0.12618134193897818</v>
      </c>
      <c r="H110">
        <f>STDEV(C110:E110)</f>
        <v>0.03560276240161243</v>
      </c>
      <c r="I110">
        <f>(B110*B4+C110*C4+D110*D4+E110*E4+F110*F4)/SUM(B4:F4)</f>
        <v>-0.20772776915878724</v>
      </c>
      <c r="K110">
        <f>EXP(AVERAGE(K103:K107))</f>
        <v>0.021740515682772854</v>
      </c>
    </row>
    <row r="111" spans="1:9" ht="12.75">
      <c r="A111" t="s">
        <v>75</v>
      </c>
      <c r="B111">
        <f>B71*10000/B62</f>
        <v>-0.009368522966831428</v>
      </c>
      <c r="C111">
        <f>C71*10000/C62</f>
        <v>-0.030723322136526704</v>
      </c>
      <c r="D111">
        <f>D71*10000/D62</f>
        <v>-0.013555341651664046</v>
      </c>
      <c r="E111">
        <f>E71*10000/E62</f>
        <v>-0.002777430873160929</v>
      </c>
      <c r="F111">
        <f>F71*10000/F62</f>
        <v>-0.027626016181518137</v>
      </c>
      <c r="G111">
        <f>AVERAGE(C111:E111)</f>
        <v>-0.015685364887117227</v>
      </c>
      <c r="H111">
        <f>STDEV(C111:E111)</f>
        <v>0.014094181737995426</v>
      </c>
      <c r="I111">
        <f>(B111*B4+C111*C4+D111*D4+E111*E4+F111*F4)/SUM(B4:F4)</f>
        <v>-0.01635656125335465</v>
      </c>
    </row>
    <row r="112" spans="1:9" ht="12.75">
      <c r="A112" t="s">
        <v>76</v>
      </c>
      <c r="B112">
        <f>B72*10000/B62</f>
        <v>-0.026484744604947777</v>
      </c>
      <c r="C112">
        <f>C72*10000/C62</f>
        <v>-0.006296674904751013</v>
      </c>
      <c r="D112">
        <f>D72*10000/D62</f>
        <v>-0.026718755942344716</v>
      </c>
      <c r="E112">
        <f>E72*10000/E62</f>
        <v>-0.014967551007302946</v>
      </c>
      <c r="F112">
        <f>F72*10000/F62</f>
        <v>-0.01693423529278343</v>
      </c>
      <c r="G112">
        <f>AVERAGE(C112:E112)</f>
        <v>-0.015994327284799558</v>
      </c>
      <c r="H112">
        <f>STDEV(C112:E112)</f>
        <v>0.010249685391246573</v>
      </c>
      <c r="I112">
        <f>(B112*B4+C112*C4+D112*D4+E112*E4+F112*F4)/SUM(B4:F4)</f>
        <v>-0.017641681936299124</v>
      </c>
    </row>
    <row r="113" spans="1:9" ht="12.75">
      <c r="A113" t="s">
        <v>77</v>
      </c>
      <c r="B113">
        <f>B73*10000/B62</f>
        <v>0.03763099444957028</v>
      </c>
      <c r="C113">
        <f>C73*10000/C62</f>
        <v>0.0357847445538633</v>
      </c>
      <c r="D113">
        <f>D73*10000/D62</f>
        <v>0.025240902581678857</v>
      </c>
      <c r="E113">
        <f>E73*10000/E62</f>
        <v>0.0364258457954822</v>
      </c>
      <c r="F113">
        <f>F73*10000/F62</f>
        <v>0.002788966308256407</v>
      </c>
      <c r="G113">
        <f>AVERAGE(C113:E113)</f>
        <v>0.032483830977008125</v>
      </c>
      <c r="H113">
        <f>STDEV(C113:E113)</f>
        <v>0.006280745298561408</v>
      </c>
      <c r="I113">
        <f>(B113*B4+C113*C4+D113*D4+E113*E4+F113*F4)/SUM(B4:F4)</f>
        <v>0.02928203134916944</v>
      </c>
    </row>
    <row r="114" spans="1:11" ht="12.75">
      <c r="A114" t="s">
        <v>78</v>
      </c>
      <c r="B114">
        <f>B74*10000/B62</f>
        <v>-0.21623072376815844</v>
      </c>
      <c r="C114">
        <f>C74*10000/C62</f>
        <v>-0.2136283687635823</v>
      </c>
      <c r="D114">
        <f>D74*10000/D62</f>
        <v>-0.20948408566142832</v>
      </c>
      <c r="E114">
        <f>E74*10000/E62</f>
        <v>-0.20203748704708804</v>
      </c>
      <c r="F114">
        <f>F74*10000/F62</f>
        <v>-0.14845286718688464</v>
      </c>
      <c r="G114">
        <f>AVERAGE(C114:E114)</f>
        <v>-0.20838331382403288</v>
      </c>
      <c r="H114">
        <f>STDEV(C114:E114)</f>
        <v>0.005873321779021488</v>
      </c>
      <c r="I114">
        <f>(B114*B4+C114*C4+D114*D4+E114*E4+F114*F4)/SUM(B4:F4)</f>
        <v>-0.20155154701290054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0.0015818109292652903</v>
      </c>
      <c r="C115">
        <f>C75*10000/C62</f>
        <v>0.0024988673716092595</v>
      </c>
      <c r="D115">
        <f>D75*10000/D62</f>
        <v>-0.004103506939886854</v>
      </c>
      <c r="E115">
        <f>E75*10000/E62</f>
        <v>0.0015243246722490235</v>
      </c>
      <c r="F115">
        <f>F75*10000/F62</f>
        <v>0.0019843587037275787</v>
      </c>
      <c r="G115">
        <f>AVERAGE(C115:E115)</f>
        <v>-2.677163200952365E-05</v>
      </c>
      <c r="H115">
        <f>STDEV(C115:E115)</f>
        <v>0.0035640232106552475</v>
      </c>
      <c r="I115">
        <f>(B115*B4+C115*C4+D115*D4+E115*E4+F115*F4)/SUM(B4:F4)</f>
        <v>0.00047451749581880906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3.859774547550806</v>
      </c>
      <c r="C122">
        <f>C82*10000/C62</f>
        <v>6.361296356033969</v>
      </c>
      <c r="D122">
        <f>D82*10000/D62</f>
        <v>15.691249584872674</v>
      </c>
      <c r="E122">
        <f>E82*10000/E62</f>
        <v>-10.0366693566493</v>
      </c>
      <c r="F122">
        <f>F82*10000/F62</f>
        <v>-26.03468519882082</v>
      </c>
      <c r="G122">
        <f>AVERAGE(C122:E122)</f>
        <v>4.005292194752448</v>
      </c>
      <c r="H122">
        <f>STDEV(C122:E122)</f>
        <v>13.024765639786507</v>
      </c>
      <c r="I122">
        <f>(B122*B4+C122*C4+D122*D4+E122*E4+F122*F4)/SUM(B4:F4)</f>
        <v>-0.012029548723378667</v>
      </c>
    </row>
    <row r="123" spans="1:9" ht="12.75">
      <c r="A123" t="s">
        <v>82</v>
      </c>
      <c r="B123">
        <f>B83*10000/B62</f>
        <v>-3.3024437297347724</v>
      </c>
      <c r="C123">
        <f>C83*10000/C62</f>
        <v>-0.38302891658542976</v>
      </c>
      <c r="D123">
        <f>D83*10000/D62</f>
        <v>-1.53419998949418</v>
      </c>
      <c r="E123">
        <f>E83*10000/E62</f>
        <v>-2.293019186620246</v>
      </c>
      <c r="F123">
        <f>F83*10000/F62</f>
        <v>3.9941347384732184</v>
      </c>
      <c r="G123">
        <f>AVERAGE(C123:E123)</f>
        <v>-1.403416030899952</v>
      </c>
      <c r="H123">
        <f>STDEV(C123:E123)</f>
        <v>0.9616881203259716</v>
      </c>
      <c r="I123">
        <f>(B123*B4+C123*C4+D123*D4+E123*E4+F123*F4)/SUM(B4:F4)</f>
        <v>-0.9612167556902184</v>
      </c>
    </row>
    <row r="124" spans="1:9" ht="12.75">
      <c r="A124" t="s">
        <v>83</v>
      </c>
      <c r="B124">
        <f>B84*10000/B62</f>
        <v>-2.798781642380819</v>
      </c>
      <c r="C124">
        <f>C84*10000/C62</f>
        <v>-1.9971680306202382</v>
      </c>
      <c r="D124">
        <f>D84*10000/D62</f>
        <v>-1.5724720007188875</v>
      </c>
      <c r="E124">
        <f>E84*10000/E62</f>
        <v>-2.6527921856286247</v>
      </c>
      <c r="F124">
        <f>F84*10000/F62</f>
        <v>1.7381828971192488</v>
      </c>
      <c r="G124">
        <f>AVERAGE(C124:E124)</f>
        <v>-2.0741440723225835</v>
      </c>
      <c r="H124">
        <f>STDEV(C124:E124)</f>
        <v>0.5442581269287349</v>
      </c>
      <c r="I124">
        <f>(B124*B4+C124*C4+D124*D4+E124*E4+F124*F4)/SUM(B4:F4)</f>
        <v>-1.6723254265089629</v>
      </c>
    </row>
    <row r="125" spans="1:9" ht="12.75">
      <c r="A125" t="s">
        <v>84</v>
      </c>
      <c r="B125">
        <f>B85*10000/B62</f>
        <v>-0.08140804315465881</v>
      </c>
      <c r="C125">
        <f>C85*10000/C62</f>
        <v>0.3892528708685</v>
      </c>
      <c r="D125">
        <f>D85*10000/D62</f>
        <v>0.003152712498059451</v>
      </c>
      <c r="E125">
        <f>E85*10000/E62</f>
        <v>0.14322231360015308</v>
      </c>
      <c r="F125">
        <f>F85*10000/F62</f>
        <v>-1.3364070068911151</v>
      </c>
      <c r="G125">
        <f>AVERAGE(C125:E125)</f>
        <v>0.17854263232223752</v>
      </c>
      <c r="H125">
        <f>STDEV(C125:E125)</f>
        <v>0.19545837602771607</v>
      </c>
      <c r="I125">
        <f>(B125*B4+C125*C4+D125*D4+E125*E4+F125*F4)/SUM(B4:F4)</f>
        <v>-0.060681352768657486</v>
      </c>
    </row>
    <row r="126" spans="1:9" ht="12.75">
      <c r="A126" t="s">
        <v>85</v>
      </c>
      <c r="B126">
        <f>B86*10000/B62</f>
        <v>0.594116947599143</v>
      </c>
      <c r="C126">
        <f>C86*10000/C62</f>
        <v>0.135517264061925</v>
      </c>
      <c r="D126">
        <f>D86*10000/D62</f>
        <v>-0.0008908330175257114</v>
      </c>
      <c r="E126">
        <f>E86*10000/E62</f>
        <v>-0.150428365656586</v>
      </c>
      <c r="F126">
        <f>F86*10000/F62</f>
        <v>1.1569965531007014</v>
      </c>
      <c r="G126">
        <f>AVERAGE(C126:E126)</f>
        <v>-0.005267311537395569</v>
      </c>
      <c r="H126">
        <f>STDEV(C126:E126)</f>
        <v>0.14302304346487354</v>
      </c>
      <c r="I126">
        <f>(B126*B4+C126*C4+D126*D4+E126*E4+F126*F4)/SUM(B4:F4)</f>
        <v>0.23633889893563764</v>
      </c>
    </row>
    <row r="127" spans="1:9" ht="12.75">
      <c r="A127" t="s">
        <v>86</v>
      </c>
      <c r="B127">
        <f>B87*10000/B62</f>
        <v>-0.04886215117130824</v>
      </c>
      <c r="C127">
        <f>C87*10000/C62</f>
        <v>0.05366078410368746</v>
      </c>
      <c r="D127">
        <f>D87*10000/D62</f>
        <v>-0.054708280232791305</v>
      </c>
      <c r="E127">
        <f>E87*10000/E62</f>
        <v>-0.07428328853124323</v>
      </c>
      <c r="F127">
        <f>F87*10000/F62</f>
        <v>0.24994525362056375</v>
      </c>
      <c r="G127">
        <f>AVERAGE(C127:E127)</f>
        <v>-0.025110261553449028</v>
      </c>
      <c r="H127">
        <f>STDEV(C127:E127)</f>
        <v>0.06891627864960591</v>
      </c>
      <c r="I127">
        <f>(B127*B4+C127*C4+D127*D4+E127*E4+F127*F4)/SUM(B4:F4)</f>
        <v>0.008026829788151172</v>
      </c>
    </row>
    <row r="128" spans="1:9" ht="12.75">
      <c r="A128" t="s">
        <v>87</v>
      </c>
      <c r="B128">
        <f>B88*10000/B62</f>
        <v>-0.5536288703183283</v>
      </c>
      <c r="C128">
        <f>C88*10000/C62</f>
        <v>-0.39786426393097973</v>
      </c>
      <c r="D128">
        <f>D88*10000/D62</f>
        <v>-0.38114178397950105</v>
      </c>
      <c r="E128">
        <f>E88*10000/E62</f>
        <v>-0.3926882378894158</v>
      </c>
      <c r="F128">
        <f>F88*10000/F62</f>
        <v>0.40197227841018857</v>
      </c>
      <c r="G128">
        <f>AVERAGE(C128:E128)</f>
        <v>-0.39056476193329887</v>
      </c>
      <c r="H128">
        <f>STDEV(C128:E128)</f>
        <v>0.00856108617723485</v>
      </c>
      <c r="I128">
        <f>(B128*B4+C128*C4+D128*D4+E128*E4+F128*F4)/SUM(B4:F4)</f>
        <v>-0.30882867256449614</v>
      </c>
    </row>
    <row r="129" spans="1:9" ht="12.75">
      <c r="A129" t="s">
        <v>88</v>
      </c>
      <c r="B129">
        <f>B89*10000/B62</f>
        <v>-0.05146003933999238</v>
      </c>
      <c r="C129">
        <f>C89*10000/C62</f>
        <v>0.0980529640799157</v>
      </c>
      <c r="D129">
        <f>D89*10000/D62</f>
        <v>-0.014503867731186698</v>
      </c>
      <c r="E129">
        <f>E89*10000/E62</f>
        <v>0.031611193449382846</v>
      </c>
      <c r="F129">
        <f>F89*10000/F62</f>
        <v>-0.11796601488814447</v>
      </c>
      <c r="G129">
        <f>AVERAGE(C129:E129)</f>
        <v>0.03838676326603729</v>
      </c>
      <c r="H129">
        <f>STDEV(C129:E129)</f>
        <v>0.056583490141502116</v>
      </c>
      <c r="I129">
        <f>(B129*B4+C129*C4+D129*D4+E129*E4+F129*F4)/SUM(B4:F4)</f>
        <v>0.00455033406652526</v>
      </c>
    </row>
    <row r="130" spans="1:9" ht="12.75">
      <c r="A130" t="s">
        <v>89</v>
      </c>
      <c r="B130">
        <f>B90*10000/B62</f>
        <v>0.06370689472272549</v>
      </c>
      <c r="C130">
        <f>C90*10000/C62</f>
        <v>0.05375983773726631</v>
      </c>
      <c r="D130">
        <f>D90*10000/D62</f>
        <v>0.04881363047712999</v>
      </c>
      <c r="E130">
        <f>E90*10000/E62</f>
        <v>0.09224167332364124</v>
      </c>
      <c r="F130">
        <f>F90*10000/F62</f>
        <v>0.2770791816053076</v>
      </c>
      <c r="G130">
        <f>AVERAGE(C130:E130)</f>
        <v>0.06493838051267918</v>
      </c>
      <c r="H130">
        <f>STDEV(C130:E130)</f>
        <v>0.02377432628500553</v>
      </c>
      <c r="I130">
        <f>(B130*B4+C130*C4+D130*D4+E130*E4+F130*F4)/SUM(B4:F4)</f>
        <v>0.09297626088592412</v>
      </c>
    </row>
    <row r="131" spans="1:9" ht="12.75">
      <c r="A131" t="s">
        <v>90</v>
      </c>
      <c r="B131">
        <f>B91*10000/B62</f>
        <v>-0.009363329468242473</v>
      </c>
      <c r="C131">
        <f>C91*10000/C62</f>
        <v>0.008897471019273021</v>
      </c>
      <c r="D131">
        <f>D91*10000/D62</f>
        <v>-0.025776689736888972</v>
      </c>
      <c r="E131">
        <f>E91*10000/E62</f>
        <v>0.0003314981211145849</v>
      </c>
      <c r="F131">
        <f>F91*10000/F62</f>
        <v>0.042359146934332736</v>
      </c>
      <c r="G131">
        <f>AVERAGE(C131:E131)</f>
        <v>-0.005515906865500454</v>
      </c>
      <c r="H131">
        <f>STDEV(C131:E131)</f>
        <v>0.018061518896376322</v>
      </c>
      <c r="I131">
        <f>(B131*B4+C131*C4+D131*D4+E131*E4+F131*F4)/SUM(B4:F4)</f>
        <v>0.0002943992188732773</v>
      </c>
    </row>
    <row r="132" spans="1:9" ht="12.75">
      <c r="A132" t="s">
        <v>91</v>
      </c>
      <c r="B132">
        <f>B92*10000/B62</f>
        <v>-0.039683410548114244</v>
      </c>
      <c r="C132">
        <f>C92*10000/C62</f>
        <v>-0.014165897270631613</v>
      </c>
      <c r="D132">
        <f>D92*10000/D62</f>
        <v>-0.03274877234590133</v>
      </c>
      <c r="E132">
        <f>E92*10000/E62</f>
        <v>-0.015536985283925034</v>
      </c>
      <c r="F132">
        <f>F92*10000/F62</f>
        <v>0.053340550010895424</v>
      </c>
      <c r="G132">
        <f>AVERAGE(C132:E132)</f>
        <v>-0.020817218300152658</v>
      </c>
      <c r="H132">
        <f>STDEV(C132:E132)</f>
        <v>0.010355745122636774</v>
      </c>
      <c r="I132">
        <f>(B132*B4+C132*C4+D132*D4+E132*E4+F132*F4)/SUM(B4:F4)</f>
        <v>-0.01369220225260202</v>
      </c>
    </row>
    <row r="133" spans="1:9" ht="12.75">
      <c r="A133" t="s">
        <v>92</v>
      </c>
      <c r="B133">
        <f>B93*10000/B62</f>
        <v>0.08505940645229577</v>
      </c>
      <c r="C133">
        <f>C93*10000/C62</f>
        <v>0.085221999620776</v>
      </c>
      <c r="D133">
        <f>D93*10000/D62</f>
        <v>0.08474235281822072</v>
      </c>
      <c r="E133">
        <f>E93*10000/E62</f>
        <v>0.07896594474603019</v>
      </c>
      <c r="F133">
        <f>F93*10000/F62</f>
        <v>0.05931884645571799</v>
      </c>
      <c r="G133">
        <f>AVERAGE(C133:E133)</f>
        <v>0.0829767657283423</v>
      </c>
      <c r="H133">
        <f>STDEV(C133:E133)</f>
        <v>0.0034817422331238977</v>
      </c>
      <c r="I133">
        <f>(B133*B4+C133*C4+D133*D4+E133*E4+F133*F4)/SUM(B4:F4)</f>
        <v>0.08013241172295607</v>
      </c>
    </row>
    <row r="134" spans="1:9" ht="12.75">
      <c r="A134" t="s">
        <v>93</v>
      </c>
      <c r="B134">
        <f>B94*10000/B62</f>
        <v>-0.0012186322696746176</v>
      </c>
      <c r="C134">
        <f>C94*10000/C62</f>
        <v>0.00020890104354653543</v>
      </c>
      <c r="D134">
        <f>D94*10000/D62</f>
        <v>0.0011296884957883876</v>
      </c>
      <c r="E134">
        <f>E94*10000/E62</f>
        <v>0.006641395020897859</v>
      </c>
      <c r="F134">
        <f>F94*10000/F62</f>
        <v>-0.024252644936690358</v>
      </c>
      <c r="G134">
        <f>AVERAGE(C134:E134)</f>
        <v>0.0026599948534109276</v>
      </c>
      <c r="H134">
        <f>STDEV(C134:E134)</f>
        <v>0.0034785949539002437</v>
      </c>
      <c r="I134">
        <f>(B134*B4+C134*C4+D134*D4+E134*E4+F134*F4)/SUM(B4:F4)</f>
        <v>-0.0014825144531650165</v>
      </c>
    </row>
    <row r="135" spans="1:9" ht="12.75">
      <c r="A135" t="s">
        <v>94</v>
      </c>
      <c r="B135">
        <f>B95*10000/B62</f>
        <v>-0.0011018360404272149</v>
      </c>
      <c r="C135">
        <f>C95*10000/C62</f>
        <v>0.002993918030108916</v>
      </c>
      <c r="D135">
        <f>D95*10000/D62</f>
        <v>0.000526796880133241</v>
      </c>
      <c r="E135">
        <f>E95*10000/E62</f>
        <v>0.003988608992313829</v>
      </c>
      <c r="F135">
        <f>F95*10000/F62</f>
        <v>-0.0020467834112819203</v>
      </c>
      <c r="G135">
        <f>AVERAGE(C135:E135)</f>
        <v>0.002503107967518662</v>
      </c>
      <c r="H135">
        <f>STDEV(C135:E135)</f>
        <v>0.0017823318050141342</v>
      </c>
      <c r="I135">
        <f>(B135*B4+C135*C4+D135*D4+E135*E4+F135*F4)/SUM(B4:F4)</f>
        <v>0.0013747029628445235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2005-11-23T07:58:39Z</cp:lastPrinted>
  <dcterms:created xsi:type="dcterms:W3CDTF">2005-11-23T07:58:39Z</dcterms:created>
  <dcterms:modified xsi:type="dcterms:W3CDTF">2005-11-23T08:01:57Z</dcterms:modified>
  <cp:category/>
  <cp:version/>
  <cp:contentType/>
  <cp:contentStatus/>
</cp:coreProperties>
</file>