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<sst xmlns="http://schemas.openxmlformats.org/spreadsheetml/2006/main" count="204" uniqueCount="98">
  <si>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23/11/2005       08:42:16</t>
  </si>
  <si>
    <t>LISSNER</t>
  </si>
  <si>
    <t>HCMQAP743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</si>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</sst>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3893898"/>
        <c:axId val="55619723"/>
      </c:lineChart>
      <c:catAx>
        <c:axId val="338938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619723"/>
        <c:crosses val="autoZero"/>
        <c:auto val="1"/>
        <c:lblOffset val="100"/>
        <c:noMultiLvlLbl val="0"/>
      </c:catAx>
      <c:valAx>
        <c:axId val="55619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938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-0.003755</v>
      </c>
      <c r="D4" s="12">
        <v>-0.003753</v>
      </c>
      <c r="E4" s="12">
        <v>-0.003754</v>
      </c>
      <c r="F4" s="24">
        <v>-0.00208</v>
      </c>
      <c r="G4" s="34">
        <v>-0.011702</v>
      </c>
    </row>
    <row r="5" spans="1:7" ht="12.75" thickBot="1">
      <c r="A5" s="44" t="s">
        <v>13</v>
      </c>
      <c r="B5" s="45">
        <v>3.456704</v>
      </c>
      <c r="C5" s="46">
        <v>0.905396</v>
      </c>
      <c r="D5" s="46">
        <v>0.44012</v>
      </c>
      <c r="E5" s="46">
        <v>-1.668587</v>
      </c>
      <c r="F5" s="47">
        <v>-3.122001</v>
      </c>
      <c r="G5" s="48">
        <v>5.886143</v>
      </c>
    </row>
    <row r="6" spans="1:7" ht="12.75" thickTop="1">
      <c r="A6" s="6" t="s">
        <v>14</v>
      </c>
      <c r="B6" s="39">
        <v>64.75661</v>
      </c>
      <c r="C6" s="40">
        <v>-45.50795</v>
      </c>
      <c r="D6" s="40">
        <v>28.28628</v>
      </c>
      <c r="E6" s="40">
        <v>-55.25429</v>
      </c>
      <c r="F6" s="41">
        <v>60.38781</v>
      </c>
      <c r="G6" s="42">
        <v>-0.001432277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2.324462</v>
      </c>
      <c r="C8" s="13">
        <v>2.662812</v>
      </c>
      <c r="D8" s="13">
        <v>0.1708643</v>
      </c>
      <c r="E8" s="13">
        <v>1.130497</v>
      </c>
      <c r="F8" s="25">
        <v>-1.922158</v>
      </c>
      <c r="G8" s="35">
        <v>1.034577</v>
      </c>
    </row>
    <row r="9" spans="1:7" ht="12">
      <c r="A9" s="20" t="s">
        <v>17</v>
      </c>
      <c r="B9" s="29">
        <v>0.4631588</v>
      </c>
      <c r="C9" s="13">
        <v>0.3092586</v>
      </c>
      <c r="D9" s="13">
        <v>-0.2896571</v>
      </c>
      <c r="E9" s="13">
        <v>-0.07582431</v>
      </c>
      <c r="F9" s="25">
        <v>-2.05408</v>
      </c>
      <c r="G9" s="35">
        <v>-0.2201853</v>
      </c>
    </row>
    <row r="10" spans="1:7" ht="12">
      <c r="A10" s="20" t="s">
        <v>18</v>
      </c>
      <c r="B10" s="29">
        <v>-0.7462145</v>
      </c>
      <c r="C10" s="13">
        <v>-0.6803728</v>
      </c>
      <c r="D10" s="13">
        <v>0.2189541</v>
      </c>
      <c r="E10" s="13">
        <v>-0.6695352</v>
      </c>
      <c r="F10" s="25">
        <v>-0.6187774</v>
      </c>
      <c r="G10" s="35">
        <v>-0.4627797</v>
      </c>
    </row>
    <row r="11" spans="1:7" ht="12">
      <c r="A11" s="21" t="s">
        <v>19</v>
      </c>
      <c r="B11" s="31">
        <v>2.200753</v>
      </c>
      <c r="C11" s="15">
        <v>1.77895</v>
      </c>
      <c r="D11" s="15">
        <v>2.231745</v>
      </c>
      <c r="E11" s="15">
        <v>1.603071</v>
      </c>
      <c r="F11" s="27">
        <v>13.14594</v>
      </c>
      <c r="G11" s="37">
        <v>3.422153</v>
      </c>
    </row>
    <row r="12" spans="1:7" ht="12">
      <c r="A12" s="20" t="s">
        <v>20</v>
      </c>
      <c r="B12" s="29">
        <v>0.1162993</v>
      </c>
      <c r="C12" s="13">
        <v>-0.1872751</v>
      </c>
      <c r="D12" s="13">
        <v>-0.3182012</v>
      </c>
      <c r="E12" s="13">
        <v>-0.254939</v>
      </c>
      <c r="F12" s="25">
        <v>-0.364723</v>
      </c>
      <c r="G12" s="35">
        <v>-0.2146827</v>
      </c>
    </row>
    <row r="13" spans="1:7" ht="12">
      <c r="A13" s="20" t="s">
        <v>21</v>
      </c>
      <c r="B13" s="29">
        <v>0.05521704</v>
      </c>
      <c r="C13" s="13">
        <v>0.1008993</v>
      </c>
      <c r="D13" s="13">
        <v>-0.1048053</v>
      </c>
      <c r="E13" s="13">
        <v>-0.1027763</v>
      </c>
      <c r="F13" s="25">
        <v>-0.2837114</v>
      </c>
      <c r="G13" s="35">
        <v>-0.05547763</v>
      </c>
    </row>
    <row r="14" spans="1:7" ht="12">
      <c r="A14" s="20" t="s">
        <v>22</v>
      </c>
      <c r="B14" s="29">
        <v>-0.0055942</v>
      </c>
      <c r="C14" s="13">
        <v>0.04205839</v>
      </c>
      <c r="D14" s="13">
        <v>0.03309396</v>
      </c>
      <c r="E14" s="13">
        <v>-0.01191986</v>
      </c>
      <c r="F14" s="25">
        <v>0.01729382</v>
      </c>
      <c r="G14" s="35">
        <v>0.01671386</v>
      </c>
    </row>
    <row r="15" spans="1:7" ht="12">
      <c r="A15" s="21" t="s">
        <v>23</v>
      </c>
      <c r="B15" s="31">
        <v>-0.4634714</v>
      </c>
      <c r="C15" s="15">
        <v>-0.2231501</v>
      </c>
      <c r="D15" s="15">
        <v>-0.1216072</v>
      </c>
      <c r="E15" s="15">
        <v>-0.2132025</v>
      </c>
      <c r="F15" s="27">
        <v>-0.4517593</v>
      </c>
      <c r="G15" s="37">
        <v>-0.2616393</v>
      </c>
    </row>
    <row r="16" spans="1:7" ht="12">
      <c r="A16" s="20" t="s">
        <v>24</v>
      </c>
      <c r="B16" s="29">
        <v>-0.01165429</v>
      </c>
      <c r="C16" s="13">
        <v>-0.05448621</v>
      </c>
      <c r="D16" s="13">
        <v>-0.03047257</v>
      </c>
      <c r="E16" s="13">
        <v>-0.03437308</v>
      </c>
      <c r="F16" s="25">
        <v>-0.04035205</v>
      </c>
      <c r="G16" s="35">
        <v>-0.03577729</v>
      </c>
    </row>
    <row r="17" spans="1:7" ht="12">
      <c r="A17" s="20" t="s">
        <v>25</v>
      </c>
      <c r="B17" s="29">
        <v>-0.01674481</v>
      </c>
      <c r="C17" s="13">
        <v>-0.01783878</v>
      </c>
      <c r="D17" s="13">
        <v>-0.01530964</v>
      </c>
      <c r="E17" s="13">
        <v>-0.01093569</v>
      </c>
      <c r="F17" s="25">
        <v>-0.03190698</v>
      </c>
      <c r="G17" s="35">
        <v>-0.01728801</v>
      </c>
    </row>
    <row r="18" spans="1:7" ht="12">
      <c r="A18" s="20" t="s">
        <v>26</v>
      </c>
      <c r="B18" s="29">
        <v>0.03389993</v>
      </c>
      <c r="C18" s="13">
        <v>0.06310194</v>
      </c>
      <c r="D18" s="13">
        <v>0.04186214</v>
      </c>
      <c r="E18" s="13">
        <v>0.06533206</v>
      </c>
      <c r="F18" s="25">
        <v>0.007771431</v>
      </c>
      <c r="G18" s="35">
        <v>0.04692751</v>
      </c>
    </row>
    <row r="19" spans="1:7" ht="12">
      <c r="A19" s="21" t="s">
        <v>27</v>
      </c>
      <c r="B19" s="31">
        <v>-0.2073827</v>
      </c>
      <c r="C19" s="15">
        <v>-0.200386</v>
      </c>
      <c r="D19" s="15">
        <v>-0.20322</v>
      </c>
      <c r="E19" s="15">
        <v>-0.2028812</v>
      </c>
      <c r="F19" s="27">
        <v>-0.1586644</v>
      </c>
      <c r="G19" s="37">
        <v>-0.1971192</v>
      </c>
    </row>
    <row r="20" spans="1:7" ht="12.75" thickBot="1">
      <c r="A20" s="44" t="s">
        <v>28</v>
      </c>
      <c r="B20" s="45">
        <v>0.001685206</v>
      </c>
      <c r="C20" s="46">
        <v>0.0007695432</v>
      </c>
      <c r="D20" s="46">
        <v>0.001192365</v>
      </c>
      <c r="E20" s="46">
        <v>-0.003957292</v>
      </c>
      <c r="F20" s="47">
        <v>-0.006048405</v>
      </c>
      <c r="G20" s="48">
        <v>-0.001041372</v>
      </c>
    </row>
    <row r="21" spans="1:7" ht="12.75" thickTop="1">
      <c r="A21" s="6" t="s">
        <v>29</v>
      </c>
      <c r="B21" s="39">
        <v>-17.49087</v>
      </c>
      <c r="C21" s="40">
        <v>55.20568</v>
      </c>
      <c r="D21" s="40">
        <v>-21.14963</v>
      </c>
      <c r="E21" s="40">
        <v>-8.765464</v>
      </c>
      <c r="F21" s="41">
        <v>-26.61062</v>
      </c>
      <c r="G21" s="43">
        <v>0.006389908</v>
      </c>
    </row>
    <row r="22" spans="1:7" ht="12">
      <c r="A22" s="20" t="s">
        <v>30</v>
      </c>
      <c r="B22" s="29">
        <v>69.13519</v>
      </c>
      <c r="C22" s="13">
        <v>18.10793</v>
      </c>
      <c r="D22" s="13">
        <v>8.802403</v>
      </c>
      <c r="E22" s="13">
        <v>-33.37187</v>
      </c>
      <c r="F22" s="25">
        <v>-62.44084</v>
      </c>
      <c r="G22" s="36">
        <v>0</v>
      </c>
    </row>
    <row r="23" spans="1:7" ht="12">
      <c r="A23" s="20" t="s">
        <v>31</v>
      </c>
      <c r="B23" s="29">
        <v>0.1595553</v>
      </c>
      <c r="C23" s="13">
        <v>1.211133</v>
      </c>
      <c r="D23" s="13">
        <v>1.85211</v>
      </c>
      <c r="E23" s="13">
        <v>-0.3431768</v>
      </c>
      <c r="F23" s="25">
        <v>2.517193</v>
      </c>
      <c r="G23" s="35">
        <v>1.013045</v>
      </c>
    </row>
    <row r="24" spans="1:7" ht="12">
      <c r="A24" s="20" t="s">
        <v>32</v>
      </c>
      <c r="B24" s="29">
        <v>0.08022314</v>
      </c>
      <c r="C24" s="13">
        <v>0.9001474</v>
      </c>
      <c r="D24" s="13">
        <v>-1.111019</v>
      </c>
      <c r="E24" s="13">
        <v>-0.8442349</v>
      </c>
      <c r="F24" s="25">
        <v>1.987996</v>
      </c>
      <c r="G24" s="35">
        <v>0.02299191</v>
      </c>
    </row>
    <row r="25" spans="1:7" ht="12">
      <c r="A25" s="20" t="s">
        <v>33</v>
      </c>
      <c r="B25" s="29">
        <v>1.129008</v>
      </c>
      <c r="C25" s="13">
        <v>1.474516</v>
      </c>
      <c r="D25" s="13">
        <v>1.243068</v>
      </c>
      <c r="E25" s="13">
        <v>0.1171711</v>
      </c>
      <c r="F25" s="25">
        <v>-1.586961</v>
      </c>
      <c r="G25" s="35">
        <v>0.6341092</v>
      </c>
    </row>
    <row r="26" spans="1:7" ht="12">
      <c r="A26" s="21" t="s">
        <v>34</v>
      </c>
      <c r="B26" s="31">
        <v>1.552833</v>
      </c>
      <c r="C26" s="15">
        <v>0.6750604</v>
      </c>
      <c r="D26" s="15">
        <v>1.002694</v>
      </c>
      <c r="E26" s="15">
        <v>-0.09013227</v>
      </c>
      <c r="F26" s="27">
        <v>1.331742</v>
      </c>
      <c r="G26" s="37">
        <v>0.7844363</v>
      </c>
    </row>
    <row r="27" spans="1:7" ht="12">
      <c r="A27" s="20" t="s">
        <v>35</v>
      </c>
      <c r="B27" s="29">
        <v>-0.1800545</v>
      </c>
      <c r="C27" s="13">
        <v>0.1068203</v>
      </c>
      <c r="D27" s="13">
        <v>0.163918</v>
      </c>
      <c r="E27" s="13">
        <v>0.211726</v>
      </c>
      <c r="F27" s="25">
        <v>0.2553198</v>
      </c>
      <c r="G27" s="35">
        <v>0.124009</v>
      </c>
    </row>
    <row r="28" spans="1:7" ht="12">
      <c r="A28" s="20" t="s">
        <v>36</v>
      </c>
      <c r="B28" s="29">
        <v>-0.1408398</v>
      </c>
      <c r="C28" s="13">
        <v>-0.2040699</v>
      </c>
      <c r="D28" s="13">
        <v>-0.2256246</v>
      </c>
      <c r="E28" s="13">
        <v>-0.1615303</v>
      </c>
      <c r="F28" s="25">
        <v>0.02040145</v>
      </c>
      <c r="G28" s="35">
        <v>-0.159925</v>
      </c>
    </row>
    <row r="29" spans="1:7" ht="12">
      <c r="A29" s="20" t="s">
        <v>37</v>
      </c>
      <c r="B29" s="29">
        <v>0.1041441</v>
      </c>
      <c r="C29" s="13">
        <v>0.08856158</v>
      </c>
      <c r="D29" s="13">
        <v>0.1041176</v>
      </c>
      <c r="E29" s="13">
        <v>0.1429989</v>
      </c>
      <c r="F29" s="25">
        <v>-0.01456777</v>
      </c>
      <c r="G29" s="35">
        <v>0.0939071</v>
      </c>
    </row>
    <row r="30" spans="1:7" ht="12">
      <c r="A30" s="21" t="s">
        <v>38</v>
      </c>
      <c r="B30" s="31">
        <v>0.2321646</v>
      </c>
      <c r="C30" s="15">
        <v>0.1642188</v>
      </c>
      <c r="D30" s="15">
        <v>0.1997452</v>
      </c>
      <c r="E30" s="15">
        <v>0.1053623</v>
      </c>
      <c r="F30" s="27">
        <v>0.2499925</v>
      </c>
      <c r="G30" s="37">
        <v>0.1799091</v>
      </c>
    </row>
    <row r="31" spans="1:7" ht="12">
      <c r="A31" s="20" t="s">
        <v>39</v>
      </c>
      <c r="B31" s="29">
        <v>0.0005071177</v>
      </c>
      <c r="C31" s="13">
        <v>7.086242E-06</v>
      </c>
      <c r="D31" s="13">
        <v>0.002551323</v>
      </c>
      <c r="E31" s="13">
        <v>0.05561397</v>
      </c>
      <c r="F31" s="25">
        <v>0.02492689</v>
      </c>
      <c r="G31" s="35">
        <v>0.01739324</v>
      </c>
    </row>
    <row r="32" spans="1:7" ht="12">
      <c r="A32" s="20" t="s">
        <v>40</v>
      </c>
      <c r="B32" s="29">
        <v>-0.008778475</v>
      </c>
      <c r="C32" s="13">
        <v>-0.03699038</v>
      </c>
      <c r="D32" s="13">
        <v>-0.007708599</v>
      </c>
      <c r="E32" s="13">
        <v>-0.009554737</v>
      </c>
      <c r="F32" s="25">
        <v>0.008783362</v>
      </c>
      <c r="G32" s="35">
        <v>-0.01315415</v>
      </c>
    </row>
    <row r="33" spans="1:7" ht="12">
      <c r="A33" s="20" t="s">
        <v>41</v>
      </c>
      <c r="B33" s="29">
        <v>0.08279018</v>
      </c>
      <c r="C33" s="13">
        <v>0.06111038</v>
      </c>
      <c r="D33" s="13">
        <v>0.08437527</v>
      </c>
      <c r="E33" s="13">
        <v>0.09161412</v>
      </c>
      <c r="F33" s="25">
        <v>0.07504517</v>
      </c>
      <c r="G33" s="35">
        <v>0.07903996</v>
      </c>
    </row>
    <row r="34" spans="1:7" ht="12">
      <c r="A34" s="21" t="s">
        <v>42</v>
      </c>
      <c r="B34" s="31">
        <v>0.003850629</v>
      </c>
      <c r="C34" s="15">
        <v>0.01096366</v>
      </c>
      <c r="D34" s="15">
        <v>0.01515833</v>
      </c>
      <c r="E34" s="15">
        <v>0.01152526</v>
      </c>
      <c r="F34" s="27">
        <v>-0.01901633</v>
      </c>
      <c r="G34" s="37">
        <v>0.007099537</v>
      </c>
    </row>
    <row r="35" spans="1:7" ht="12.75" thickBot="1">
      <c r="A35" s="22" t="s">
        <v>43</v>
      </c>
      <c r="B35" s="32">
        <v>0.004985732</v>
      </c>
      <c r="C35" s="16">
        <v>0.007498809</v>
      </c>
      <c r="D35" s="16">
        <v>0.006299836</v>
      </c>
      <c r="E35" s="16">
        <v>0.007290395</v>
      </c>
      <c r="F35" s="28">
        <v>0.003543327</v>
      </c>
      <c r="G35" s="38">
        <v>0.006268764</v>
      </c>
    </row>
    <row r="36" spans="1:7" ht="12">
      <c r="A36" s="4" t="s">
        <v>44</v>
      </c>
      <c r="B36" s="3">
        <v>21.02966</v>
      </c>
      <c r="C36" s="3">
        <v>21.02356</v>
      </c>
      <c r="D36" s="3">
        <v>21.03272</v>
      </c>
      <c r="E36" s="3">
        <v>21.03272</v>
      </c>
      <c r="F36" s="3">
        <v>21.03882</v>
      </c>
      <c r="G36" s="3"/>
    </row>
    <row r="37" spans="1:6" ht="12">
      <c r="A37" s="4" t="s">
        <v>45</v>
      </c>
      <c r="B37" s="2">
        <v>-0.1342773</v>
      </c>
      <c r="C37" s="2">
        <v>-0.1068115</v>
      </c>
      <c r="D37" s="2">
        <v>-0.08544922</v>
      </c>
      <c r="E37" s="2">
        <v>-0.07578532</v>
      </c>
      <c r="F37" s="2">
        <v>-0.07476807</v>
      </c>
    </row>
    <row r="38" spans="1:7" ht="12">
      <c r="A38" s="4" t="s">
        <v>53</v>
      </c>
      <c r="B38" s="2">
        <v>-0.0001098754</v>
      </c>
      <c r="C38" s="2">
        <v>7.719332E-05</v>
      </c>
      <c r="D38" s="2">
        <v>-4.8055E-05</v>
      </c>
      <c r="E38" s="2">
        <v>9.388153E-05</v>
      </c>
      <c r="F38" s="2">
        <v>-0.0001029377</v>
      </c>
      <c r="G38" s="2">
        <v>0.0002766522</v>
      </c>
    </row>
    <row r="39" spans="1:7" ht="12.75" thickBot="1">
      <c r="A39" s="4" t="s">
        <v>54</v>
      </c>
      <c r="B39" s="2">
        <v>3.04941E-05</v>
      </c>
      <c r="C39" s="2">
        <v>-9.398944E-05</v>
      </c>
      <c r="D39" s="2">
        <v>3.599667E-05</v>
      </c>
      <c r="E39" s="2">
        <v>1.521459E-05</v>
      </c>
      <c r="F39" s="2">
        <v>4.459531E-05</v>
      </c>
      <c r="G39" s="2">
        <v>0.000775274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3.117194</v>
      </c>
      <c r="F40" s="17" t="s">
        <v>48</v>
      </c>
      <c r="G40" s="8">
        <v>55.037162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0.003755</v>
      </c>
      <c r="D4">
        <v>0.003753</v>
      </c>
      <c r="E4">
        <v>0.003754</v>
      </c>
      <c r="F4">
        <v>0.00208</v>
      </c>
      <c r="G4">
        <v>0.011702</v>
      </c>
    </row>
    <row r="5" spans="1:7" ht="12.75">
      <c r="A5" t="s">
        <v>13</v>
      </c>
      <c r="B5">
        <v>3.456704</v>
      </c>
      <c r="C5">
        <v>0.905396</v>
      </c>
      <c r="D5">
        <v>0.44012</v>
      </c>
      <c r="E5">
        <v>-1.668587</v>
      </c>
      <c r="F5">
        <v>-3.122001</v>
      </c>
      <c r="G5">
        <v>5.886143</v>
      </c>
    </row>
    <row r="6" spans="1:7" ht="12.75">
      <c r="A6" t="s">
        <v>14</v>
      </c>
      <c r="B6" s="49">
        <v>64.75661</v>
      </c>
      <c r="C6" s="49">
        <v>-45.50795</v>
      </c>
      <c r="D6" s="49">
        <v>28.28628</v>
      </c>
      <c r="E6" s="49">
        <v>-55.25429</v>
      </c>
      <c r="F6" s="49">
        <v>60.38781</v>
      </c>
      <c r="G6" s="49">
        <v>-0.001432277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2.324462</v>
      </c>
      <c r="C8" s="49">
        <v>2.662812</v>
      </c>
      <c r="D8" s="49">
        <v>0.1708643</v>
      </c>
      <c r="E8" s="49">
        <v>1.130497</v>
      </c>
      <c r="F8" s="49">
        <v>-1.922158</v>
      </c>
      <c r="G8" s="49">
        <v>1.034577</v>
      </c>
    </row>
    <row r="9" spans="1:7" ht="12.75">
      <c r="A9" t="s">
        <v>17</v>
      </c>
      <c r="B9" s="49">
        <v>0.4631588</v>
      </c>
      <c r="C9" s="49">
        <v>0.3092586</v>
      </c>
      <c r="D9" s="49">
        <v>-0.2896571</v>
      </c>
      <c r="E9" s="49">
        <v>-0.07582431</v>
      </c>
      <c r="F9" s="49">
        <v>-2.05408</v>
      </c>
      <c r="G9" s="49">
        <v>-0.2201853</v>
      </c>
    </row>
    <row r="10" spans="1:7" ht="12.75">
      <c r="A10" t="s">
        <v>18</v>
      </c>
      <c r="B10" s="49">
        <v>-0.7462145</v>
      </c>
      <c r="C10" s="49">
        <v>-0.6803728</v>
      </c>
      <c r="D10" s="49">
        <v>0.2189541</v>
      </c>
      <c r="E10" s="49">
        <v>-0.6695352</v>
      </c>
      <c r="F10" s="49">
        <v>-0.6187774</v>
      </c>
      <c r="G10" s="49">
        <v>-0.4627797</v>
      </c>
    </row>
    <row r="11" spans="1:7" ht="12.75">
      <c r="A11" t="s">
        <v>19</v>
      </c>
      <c r="B11" s="49">
        <v>2.200753</v>
      </c>
      <c r="C11" s="49">
        <v>1.77895</v>
      </c>
      <c r="D11" s="49">
        <v>2.231745</v>
      </c>
      <c r="E11" s="49">
        <v>1.603071</v>
      </c>
      <c r="F11" s="49">
        <v>13.14594</v>
      </c>
      <c r="G11" s="49">
        <v>3.422153</v>
      </c>
    </row>
    <row r="12" spans="1:7" ht="12.75">
      <c r="A12" t="s">
        <v>20</v>
      </c>
      <c r="B12" s="49">
        <v>0.1162993</v>
      </c>
      <c r="C12" s="49">
        <v>-0.1872751</v>
      </c>
      <c r="D12" s="49">
        <v>-0.3182012</v>
      </c>
      <c r="E12" s="49">
        <v>-0.254939</v>
      </c>
      <c r="F12" s="49">
        <v>-0.364723</v>
      </c>
      <c r="G12" s="49">
        <v>-0.2146827</v>
      </c>
    </row>
    <row r="13" spans="1:7" ht="12.75">
      <c r="A13" t="s">
        <v>21</v>
      </c>
      <c r="B13" s="49">
        <v>0.05521704</v>
      </c>
      <c r="C13" s="49">
        <v>0.1008993</v>
      </c>
      <c r="D13" s="49">
        <v>-0.1048053</v>
      </c>
      <c r="E13" s="49">
        <v>-0.1027763</v>
      </c>
      <c r="F13" s="49">
        <v>-0.2837114</v>
      </c>
      <c r="G13" s="49">
        <v>-0.05547763</v>
      </c>
    </row>
    <row r="14" spans="1:7" ht="12.75">
      <c r="A14" t="s">
        <v>22</v>
      </c>
      <c r="B14" s="49">
        <v>-0.0055942</v>
      </c>
      <c r="C14" s="49">
        <v>0.04205839</v>
      </c>
      <c r="D14" s="49">
        <v>0.03309396</v>
      </c>
      <c r="E14" s="49">
        <v>-0.01191986</v>
      </c>
      <c r="F14" s="49">
        <v>0.01729382</v>
      </c>
      <c r="G14" s="49">
        <v>0.01671386</v>
      </c>
    </row>
    <row r="15" spans="1:7" ht="12.75">
      <c r="A15" t="s">
        <v>23</v>
      </c>
      <c r="B15" s="49">
        <v>-0.4634714</v>
      </c>
      <c r="C15" s="49">
        <v>-0.2231501</v>
      </c>
      <c r="D15" s="49">
        <v>-0.1216072</v>
      </c>
      <c r="E15" s="49">
        <v>-0.2132025</v>
      </c>
      <c r="F15" s="49">
        <v>-0.4517593</v>
      </c>
      <c r="G15" s="49">
        <v>-0.2616393</v>
      </c>
    </row>
    <row r="16" spans="1:7" ht="12.75">
      <c r="A16" t="s">
        <v>24</v>
      </c>
      <c r="B16" s="49">
        <v>-0.01165429</v>
      </c>
      <c r="C16" s="49">
        <v>-0.05448621</v>
      </c>
      <c r="D16" s="49">
        <v>-0.03047257</v>
      </c>
      <c r="E16" s="49">
        <v>-0.03437308</v>
      </c>
      <c r="F16" s="49">
        <v>-0.04035205</v>
      </c>
      <c r="G16" s="49">
        <v>-0.03577729</v>
      </c>
    </row>
    <row r="17" spans="1:7" ht="12.75">
      <c r="A17" t="s">
        <v>25</v>
      </c>
      <c r="B17" s="49">
        <v>-0.01674481</v>
      </c>
      <c r="C17" s="49">
        <v>-0.01783878</v>
      </c>
      <c r="D17" s="49">
        <v>-0.01530964</v>
      </c>
      <c r="E17" s="49">
        <v>-0.01093569</v>
      </c>
      <c r="F17" s="49">
        <v>-0.03190698</v>
      </c>
      <c r="G17" s="49">
        <v>-0.01728801</v>
      </c>
    </row>
    <row r="18" spans="1:7" ht="12.75">
      <c r="A18" t="s">
        <v>26</v>
      </c>
      <c r="B18" s="49">
        <v>0.03389993</v>
      </c>
      <c r="C18" s="49">
        <v>0.06310194</v>
      </c>
      <c r="D18" s="49">
        <v>0.04186214</v>
      </c>
      <c r="E18" s="49">
        <v>0.06533206</v>
      </c>
      <c r="F18" s="49">
        <v>0.007771431</v>
      </c>
      <c r="G18" s="49">
        <v>0.04692751</v>
      </c>
    </row>
    <row r="19" spans="1:7" ht="12.75">
      <c r="A19" t="s">
        <v>27</v>
      </c>
      <c r="B19" s="49">
        <v>-0.2073827</v>
      </c>
      <c r="C19" s="49">
        <v>-0.200386</v>
      </c>
      <c r="D19" s="49">
        <v>-0.20322</v>
      </c>
      <c r="E19" s="49">
        <v>-0.2028812</v>
      </c>
      <c r="F19" s="49">
        <v>-0.1586644</v>
      </c>
      <c r="G19" s="49">
        <v>-0.1971192</v>
      </c>
    </row>
    <row r="20" spans="1:7" ht="12.75">
      <c r="A20" t="s">
        <v>28</v>
      </c>
      <c r="B20" s="49">
        <v>0.001685206</v>
      </c>
      <c r="C20" s="49">
        <v>0.0007695432</v>
      </c>
      <c r="D20" s="49">
        <v>0.001192365</v>
      </c>
      <c r="E20" s="49">
        <v>-0.003957292</v>
      </c>
      <c r="F20" s="49">
        <v>-0.006048405</v>
      </c>
      <c r="G20" s="49">
        <v>-0.001041372</v>
      </c>
    </row>
    <row r="21" spans="1:7" ht="12.75">
      <c r="A21" t="s">
        <v>29</v>
      </c>
      <c r="B21" s="49">
        <v>-17.49087</v>
      </c>
      <c r="C21" s="49">
        <v>55.20568</v>
      </c>
      <c r="D21" s="49">
        <v>-21.14963</v>
      </c>
      <c r="E21" s="49">
        <v>-8.765464</v>
      </c>
      <c r="F21" s="49">
        <v>-26.61062</v>
      </c>
      <c r="G21" s="49">
        <v>0.006389908</v>
      </c>
    </row>
    <row r="22" spans="1:7" ht="12.75">
      <c r="A22" t="s">
        <v>30</v>
      </c>
      <c r="B22" s="49">
        <v>69.13519</v>
      </c>
      <c r="C22" s="49">
        <v>18.10793</v>
      </c>
      <c r="D22" s="49">
        <v>8.802403</v>
      </c>
      <c r="E22" s="49">
        <v>-33.37187</v>
      </c>
      <c r="F22" s="49">
        <v>-62.44084</v>
      </c>
      <c r="G22" s="49">
        <v>0</v>
      </c>
    </row>
    <row r="23" spans="1:7" ht="12.75">
      <c r="A23" t="s">
        <v>31</v>
      </c>
      <c r="B23" s="49">
        <v>0.1595553</v>
      </c>
      <c r="C23" s="49">
        <v>1.211133</v>
      </c>
      <c r="D23" s="49">
        <v>1.85211</v>
      </c>
      <c r="E23" s="49">
        <v>-0.3431768</v>
      </c>
      <c r="F23" s="49">
        <v>2.517193</v>
      </c>
      <c r="G23" s="49">
        <v>1.013045</v>
      </c>
    </row>
    <row r="24" spans="1:7" ht="12.75">
      <c r="A24" t="s">
        <v>32</v>
      </c>
      <c r="B24" s="49">
        <v>0.08022314</v>
      </c>
      <c r="C24" s="49">
        <v>0.9001474</v>
      </c>
      <c r="D24" s="49">
        <v>-1.111019</v>
      </c>
      <c r="E24" s="49">
        <v>-0.8442349</v>
      </c>
      <c r="F24" s="49">
        <v>1.987996</v>
      </c>
      <c r="G24" s="49">
        <v>0.02299191</v>
      </c>
    </row>
    <row r="25" spans="1:7" ht="12.75">
      <c r="A25" t="s">
        <v>33</v>
      </c>
      <c r="B25" s="49">
        <v>1.129008</v>
      </c>
      <c r="C25" s="49">
        <v>1.474516</v>
      </c>
      <c r="D25" s="49">
        <v>1.243068</v>
      </c>
      <c r="E25" s="49">
        <v>0.1171711</v>
      </c>
      <c r="F25" s="49">
        <v>-1.586961</v>
      </c>
      <c r="G25" s="49">
        <v>0.6341092</v>
      </c>
    </row>
    <row r="26" spans="1:7" ht="12.75">
      <c r="A26" t="s">
        <v>34</v>
      </c>
      <c r="B26" s="49">
        <v>1.552833</v>
      </c>
      <c r="C26" s="49">
        <v>0.6750604</v>
      </c>
      <c r="D26" s="49">
        <v>1.002694</v>
      </c>
      <c r="E26" s="49">
        <v>-0.09013227</v>
      </c>
      <c r="F26" s="49">
        <v>1.331742</v>
      </c>
      <c r="G26" s="49">
        <v>0.7844363</v>
      </c>
    </row>
    <row r="27" spans="1:7" ht="12.75">
      <c r="A27" t="s">
        <v>35</v>
      </c>
      <c r="B27" s="49">
        <v>-0.1800545</v>
      </c>
      <c r="C27" s="49">
        <v>0.1068203</v>
      </c>
      <c r="D27" s="49">
        <v>0.163918</v>
      </c>
      <c r="E27" s="49">
        <v>0.211726</v>
      </c>
      <c r="F27" s="49">
        <v>0.2553198</v>
      </c>
      <c r="G27" s="49">
        <v>0.124009</v>
      </c>
    </row>
    <row r="28" spans="1:7" ht="12.75">
      <c r="A28" t="s">
        <v>36</v>
      </c>
      <c r="B28" s="49">
        <v>-0.1408398</v>
      </c>
      <c r="C28" s="49">
        <v>-0.2040699</v>
      </c>
      <c r="D28" s="49">
        <v>-0.2256246</v>
      </c>
      <c r="E28" s="49">
        <v>-0.1615303</v>
      </c>
      <c r="F28" s="49">
        <v>0.02040145</v>
      </c>
      <c r="G28" s="49">
        <v>-0.159925</v>
      </c>
    </row>
    <row r="29" spans="1:7" ht="12.75">
      <c r="A29" t="s">
        <v>37</v>
      </c>
      <c r="B29" s="49">
        <v>0.1041441</v>
      </c>
      <c r="C29" s="49">
        <v>0.08856158</v>
      </c>
      <c r="D29" s="49">
        <v>0.1041176</v>
      </c>
      <c r="E29" s="49">
        <v>0.1429989</v>
      </c>
      <c r="F29" s="49">
        <v>-0.01456777</v>
      </c>
      <c r="G29" s="49">
        <v>0.0939071</v>
      </c>
    </row>
    <row r="30" spans="1:7" ht="12.75">
      <c r="A30" t="s">
        <v>38</v>
      </c>
      <c r="B30" s="49">
        <v>0.2321646</v>
      </c>
      <c r="C30" s="49">
        <v>0.1642188</v>
      </c>
      <c r="D30" s="49">
        <v>0.1997452</v>
      </c>
      <c r="E30" s="49">
        <v>0.1053623</v>
      </c>
      <c r="F30" s="49">
        <v>0.2499925</v>
      </c>
      <c r="G30" s="49">
        <v>0.1799091</v>
      </c>
    </row>
    <row r="31" spans="1:7" ht="12.75">
      <c r="A31" t="s">
        <v>39</v>
      </c>
      <c r="B31" s="49">
        <v>0.0005071177</v>
      </c>
      <c r="C31" s="49">
        <v>7.086242E-06</v>
      </c>
      <c r="D31" s="49">
        <v>0.002551323</v>
      </c>
      <c r="E31" s="49">
        <v>0.05561397</v>
      </c>
      <c r="F31" s="49">
        <v>0.02492689</v>
      </c>
      <c r="G31" s="49">
        <v>0.01739324</v>
      </c>
    </row>
    <row r="32" spans="1:7" ht="12.75">
      <c r="A32" t="s">
        <v>40</v>
      </c>
      <c r="B32" s="49">
        <v>-0.008778475</v>
      </c>
      <c r="C32" s="49">
        <v>-0.03699038</v>
      </c>
      <c r="D32" s="49">
        <v>-0.007708599</v>
      </c>
      <c r="E32" s="49">
        <v>-0.009554737</v>
      </c>
      <c r="F32" s="49">
        <v>0.008783362</v>
      </c>
      <c r="G32" s="49">
        <v>-0.01315415</v>
      </c>
    </row>
    <row r="33" spans="1:7" ht="12.75">
      <c r="A33" t="s">
        <v>41</v>
      </c>
      <c r="B33" s="49">
        <v>0.08279018</v>
      </c>
      <c r="C33" s="49">
        <v>0.06111038</v>
      </c>
      <c r="D33" s="49">
        <v>0.08437527</v>
      </c>
      <c r="E33" s="49">
        <v>0.09161412</v>
      </c>
      <c r="F33" s="49">
        <v>0.07504517</v>
      </c>
      <c r="G33" s="49">
        <v>0.07903996</v>
      </c>
    </row>
    <row r="34" spans="1:7" ht="12.75">
      <c r="A34" t="s">
        <v>42</v>
      </c>
      <c r="B34" s="49">
        <v>0.003850629</v>
      </c>
      <c r="C34" s="49">
        <v>0.01096366</v>
      </c>
      <c r="D34" s="49">
        <v>0.01515833</v>
      </c>
      <c r="E34" s="49">
        <v>0.01152526</v>
      </c>
      <c r="F34" s="49">
        <v>-0.01901633</v>
      </c>
      <c r="G34" s="49">
        <v>0.007099537</v>
      </c>
    </row>
    <row r="35" spans="1:7" ht="12.75">
      <c r="A35" t="s">
        <v>43</v>
      </c>
      <c r="B35" s="49">
        <v>0.004985732</v>
      </c>
      <c r="C35" s="49">
        <v>0.007498809</v>
      </c>
      <c r="D35" s="49">
        <v>0.006299836</v>
      </c>
      <c r="E35" s="49">
        <v>0.007290395</v>
      </c>
      <c r="F35" s="49">
        <v>0.003543327</v>
      </c>
      <c r="G35" s="49">
        <v>0.006268764</v>
      </c>
    </row>
    <row r="36" spans="1:6" ht="12.75">
      <c r="A36" t="s">
        <v>44</v>
      </c>
      <c r="B36" s="49">
        <v>21.02966</v>
      </c>
      <c r="C36" s="49">
        <v>21.02356</v>
      </c>
      <c r="D36" s="49">
        <v>21.03272</v>
      </c>
      <c r="E36" s="49">
        <v>21.03272</v>
      </c>
      <c r="F36" s="49">
        <v>21.03882</v>
      </c>
    </row>
    <row r="37" spans="1:6" ht="12.75">
      <c r="A37" t="s">
        <v>45</v>
      </c>
      <c r="B37" s="49">
        <v>-0.1342773</v>
      </c>
      <c r="C37" s="49">
        <v>-0.1068115</v>
      </c>
      <c r="D37" s="49">
        <v>-0.08544922</v>
      </c>
      <c r="E37" s="49">
        <v>-0.07578532</v>
      </c>
      <c r="F37" s="49">
        <v>-0.07476807</v>
      </c>
    </row>
    <row r="38" spans="1:7" ht="12.75">
      <c r="A38" t="s">
        <v>55</v>
      </c>
      <c r="B38" s="49">
        <v>-0.0001098754</v>
      </c>
      <c r="C38" s="49">
        <v>7.719332E-05</v>
      </c>
      <c r="D38" s="49">
        <v>-4.8055E-05</v>
      </c>
      <c r="E38" s="49">
        <v>9.388153E-05</v>
      </c>
      <c r="F38" s="49">
        <v>-0.0001029377</v>
      </c>
      <c r="G38" s="49">
        <v>0.0002766522</v>
      </c>
    </row>
    <row r="39" spans="1:7" ht="12.75">
      <c r="A39" t="s">
        <v>56</v>
      </c>
      <c r="B39" s="49">
        <v>3.04941E-05</v>
      </c>
      <c r="C39" s="49">
        <v>-9.398944E-05</v>
      </c>
      <c r="D39" s="49">
        <v>3.599667E-05</v>
      </c>
      <c r="E39" s="49">
        <v>1.521459E-05</v>
      </c>
      <c r="F39" s="49">
        <v>4.459531E-05</v>
      </c>
      <c r="G39" s="49">
        <v>0.000775274</v>
      </c>
    </row>
    <row r="40" spans="2:7" ht="12.75">
      <c r="B40" t="s">
        <v>46</v>
      </c>
      <c r="C40">
        <v>-0.003754</v>
      </c>
      <c r="D40" t="s">
        <v>47</v>
      </c>
      <c r="E40">
        <v>3.117194</v>
      </c>
      <c r="F40" t="s">
        <v>48</v>
      </c>
      <c r="G40">
        <v>55.037162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-0.00010987541542726949</v>
      </c>
      <c r="C50">
        <f>-0.017/(C7*C7+C22*C22)*(C21*C22+C6*C7)</f>
        <v>7.71933195851842E-05</v>
      </c>
      <c r="D50">
        <f>-0.017/(D7*D7+D22*D22)*(D21*D22+D6*D7)</f>
        <v>-4.8054990279573605E-05</v>
      </c>
      <c r="E50">
        <f>-0.017/(E7*E7+E22*E22)*(E21*E22+E6*E7)</f>
        <v>9.388151907142896E-05</v>
      </c>
      <c r="F50">
        <f>-0.017/(F7*F7+F22*F22)*(F21*F22+F6*F7)</f>
        <v>-0.00010293773381258818</v>
      </c>
      <c r="G50">
        <f>(B50*B$4+C50*C$4+D50*D$4+E50*E$4+F50*F$4)/SUM(B$4:F$4)</f>
        <v>-4.5303570199675856E-08</v>
      </c>
    </row>
    <row r="51" spans="1:7" ht="12.75">
      <c r="A51" t="s">
        <v>59</v>
      </c>
      <c r="B51">
        <f>-0.017/(B7*B7+B22*B22)*(B21*B7-B6*B22)</f>
        <v>3.0494104772189327E-05</v>
      </c>
      <c r="C51">
        <f>-0.017/(C7*C7+C22*C22)*(C21*C7-C6*C22)</f>
        <v>-9.398943712275163E-05</v>
      </c>
      <c r="D51">
        <f>-0.017/(D7*D7+D22*D22)*(D21*D7-D6*D22)</f>
        <v>3.5996670939060195E-05</v>
      </c>
      <c r="E51">
        <f>-0.017/(E7*E7+E22*E22)*(E21*E7-E6*E22)</f>
        <v>1.5214588984985426E-05</v>
      </c>
      <c r="F51">
        <f>-0.017/(F7*F7+F22*F22)*(F21*F7-F6*F22)</f>
        <v>4.4595302143304566E-05</v>
      </c>
      <c r="G51">
        <f>(B51*B$4+C51*C$4+D51*D$4+E51*E$4+F51*F$4)/SUM(B$4:F$4)</f>
        <v>6.515189315313762E-08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9999.96938038542</v>
      </c>
      <c r="C62">
        <f>C7+(2/0.017)*(C8*C50-C23*C51)</f>
        <v>10000.037574706666</v>
      </c>
      <c r="D62">
        <f>D7+(2/0.017)*(D8*D50-D23*D51)</f>
        <v>9999.991190508648</v>
      </c>
      <c r="E62">
        <f>E7+(2/0.017)*(E8*E50-E23*E51)</f>
        <v>10000.01310047878</v>
      </c>
      <c r="F62">
        <f>F7+(2/0.017)*(F8*F50-F23*F51)</f>
        <v>10000.010071483079</v>
      </c>
    </row>
    <row r="63" spans="1:6" ht="12.75">
      <c r="A63" t="s">
        <v>67</v>
      </c>
      <c r="B63">
        <f>B8+(3/0.017)*(B9*B50-B24*B51)</f>
        <v>2.3150497473420395</v>
      </c>
      <c r="C63">
        <f>C8+(3/0.017)*(C9*C50-C24*C51)</f>
        <v>2.6819550080113723</v>
      </c>
      <c r="D63">
        <f>D8+(3/0.017)*(D9*D50-D24*D51)</f>
        <v>0.1803782625544035</v>
      </c>
      <c r="E63">
        <f>E8+(3/0.017)*(E9*E50-E24*E51)</f>
        <v>1.1315075033420479</v>
      </c>
      <c r="F63">
        <f>F8+(3/0.017)*(F9*F50-F24*F51)</f>
        <v>-1.9004896956488093</v>
      </c>
    </row>
    <row r="64" spans="1:6" ht="12.75">
      <c r="A64" t="s">
        <v>68</v>
      </c>
      <c r="B64">
        <f>B9+(4/0.017)*(B10*B50-B25*B51)</f>
        <v>0.474349985869344</v>
      </c>
      <c r="C64">
        <f>C9+(4/0.017)*(C10*C50-C25*C51)</f>
        <v>0.3295100573837705</v>
      </c>
      <c r="D64">
        <f>D9+(4/0.017)*(D10*D50-D25*D51)</f>
        <v>-0.30266136985836434</v>
      </c>
      <c r="E64">
        <f>E9+(4/0.017)*(E10*E50-E25*E51)</f>
        <v>-0.09103364924122627</v>
      </c>
      <c r="F64">
        <f>F9+(4/0.017)*(F10*F50-F25*F51)</f>
        <v>-2.0224408120999797</v>
      </c>
    </row>
    <row r="65" spans="1:6" ht="12.75">
      <c r="A65" t="s">
        <v>69</v>
      </c>
      <c r="B65">
        <f>B10+(5/0.017)*(B11*B50-B26*B51)</f>
        <v>-0.8312618242128008</v>
      </c>
      <c r="C65">
        <f>C10+(5/0.017)*(C11*C50-C26*C51)</f>
        <v>-0.6213223285600227</v>
      </c>
      <c r="D65">
        <f>D10+(5/0.017)*(D11*D50-D26*D51)</f>
        <v>0.17679523816115972</v>
      </c>
      <c r="E65">
        <f>E10+(5/0.017)*(E11*E50-E26*E51)</f>
        <v>-0.6248675334995034</v>
      </c>
      <c r="F65">
        <f>F10+(5/0.017)*(F11*F50-F26*F51)</f>
        <v>-1.0342487850891717</v>
      </c>
    </row>
    <row r="66" spans="1:6" ht="12.75">
      <c r="A66" t="s">
        <v>70</v>
      </c>
      <c r="B66">
        <f>B11+(6/0.017)*(B12*B50-B27*B51)</f>
        <v>2.198180823606931</v>
      </c>
      <c r="C66">
        <f>C11+(6/0.017)*(C12*C50-C27*C51)</f>
        <v>1.7773912681972834</v>
      </c>
      <c r="D66">
        <f>D11+(6/0.017)*(D12*D50-D27*D51)</f>
        <v>2.2350593482115153</v>
      </c>
      <c r="E66">
        <f>E11+(6/0.017)*(E12*E50-E27*E51)</f>
        <v>1.593486746591299</v>
      </c>
      <c r="F66">
        <f>F11+(6/0.017)*(F12*F50-F27*F51)</f>
        <v>13.155172127811232</v>
      </c>
    </row>
    <row r="67" spans="1:6" ht="12.75">
      <c r="A67" t="s">
        <v>71</v>
      </c>
      <c r="B67">
        <f>B12+(7/0.017)*(B13*B50-B28*B51)</f>
        <v>0.11556956581531824</v>
      </c>
      <c r="C67">
        <f>C12+(7/0.017)*(C13*C50-C28*C51)</f>
        <v>-0.19196578481571316</v>
      </c>
      <c r="D67">
        <f>D12+(7/0.017)*(D13*D50-D28*D51)</f>
        <v>-0.31278313734806273</v>
      </c>
      <c r="E67">
        <f>E12+(7/0.017)*(E13*E50-E28*E51)</f>
        <v>-0.25790007331281983</v>
      </c>
      <c r="F67">
        <f>F12+(7/0.017)*(F13*F50-F28*F51)</f>
        <v>-0.3530722001046355</v>
      </c>
    </row>
    <row r="68" spans="1:6" ht="12.75">
      <c r="A68" t="s">
        <v>72</v>
      </c>
      <c r="B68">
        <f>B13+(8/0.017)*(B14*B50-B29*B51)</f>
        <v>0.05401180891867194</v>
      </c>
      <c r="C68">
        <f>C13+(8/0.017)*(C14*C50-C29*C51)</f>
        <v>0.10634423166842816</v>
      </c>
      <c r="D68">
        <f>D13+(8/0.017)*(D14*D50-D29*D51)</f>
        <v>-0.10731740207636578</v>
      </c>
      <c r="E68">
        <f>E13+(8/0.017)*(E14*E50-E29*E51)</f>
        <v>-0.10432675837775238</v>
      </c>
      <c r="F68">
        <f>F13+(8/0.017)*(F14*F50-F29*F51)</f>
        <v>-0.2842434153106158</v>
      </c>
    </row>
    <row r="69" spans="1:6" ht="12.75">
      <c r="A69" t="s">
        <v>73</v>
      </c>
      <c r="B69">
        <f>B14+(9/0.017)*(B15*B50-B30*B51)</f>
        <v>0.017617573458340165</v>
      </c>
      <c r="C69">
        <f>C14+(9/0.017)*(C15*C50-C30*C51)</f>
        <v>0.04111028531352184</v>
      </c>
      <c r="D69">
        <f>D14+(9/0.017)*(D15*D50-D30*D51)</f>
        <v>0.03238119736475439</v>
      </c>
      <c r="E69">
        <f>E14+(9/0.017)*(E15*E50-E30*E51)</f>
        <v>-0.023365116937032443</v>
      </c>
      <c r="F69">
        <f>F14+(9/0.017)*(F15*F50-F30*F51)</f>
        <v>0.036010954558665285</v>
      </c>
    </row>
    <row r="70" spans="1:6" ht="12.75">
      <c r="A70" t="s">
        <v>74</v>
      </c>
      <c r="B70">
        <f>B15+(10/0.017)*(B16*B50-B31*B51)</f>
        <v>-0.46272724949706806</v>
      </c>
      <c r="C70">
        <f>C15+(10/0.017)*(C16*C50-C31*C51)</f>
        <v>-0.22562380905271678</v>
      </c>
      <c r="D70">
        <f>D15+(10/0.017)*(D16*D50-D31*D51)</f>
        <v>-0.12079983534079214</v>
      </c>
      <c r="E70">
        <f>E15+(10/0.017)*(E16*E50-E31*E51)</f>
        <v>-0.21559846509466885</v>
      </c>
      <c r="F70">
        <f>F15+(10/0.017)*(F16*F50-F31*F51)</f>
        <v>-0.4499698138878533</v>
      </c>
    </row>
    <row r="71" spans="1:6" ht="12.75">
      <c r="A71" t="s">
        <v>75</v>
      </c>
      <c r="B71">
        <f>B16+(11/0.017)*(B17*B50-B32*B51)</f>
        <v>-0.010290591082041285</v>
      </c>
      <c r="C71">
        <f>C16+(11/0.017)*(C17*C50-C32*C51)</f>
        <v>-0.05762686506163361</v>
      </c>
      <c r="D71">
        <f>D16+(11/0.017)*(D17*D50-D32*D51)</f>
        <v>-0.029816977439243098</v>
      </c>
      <c r="E71">
        <f>E16+(11/0.017)*(E17*E50-E32*E51)</f>
        <v>-0.03494332504251621</v>
      </c>
      <c r="F71">
        <f>F16+(11/0.017)*(F17*F50-F32*F51)</f>
        <v>-0.038480279950024995</v>
      </c>
    </row>
    <row r="72" spans="1:6" ht="12.75">
      <c r="A72" t="s">
        <v>76</v>
      </c>
      <c r="B72">
        <f>B17+(12/0.017)*(B18*B50-B33*B51)</f>
        <v>-0.021156137986870896</v>
      </c>
      <c r="C72">
        <f>C17+(12/0.017)*(C18*C50-C33*C51)</f>
        <v>-0.010345995219231123</v>
      </c>
      <c r="D72">
        <f>D17+(12/0.017)*(D18*D50-D33*D51)</f>
        <v>-0.018873578983788122</v>
      </c>
      <c r="E72">
        <f>E17+(12/0.017)*(E18*E50-E33*E51)</f>
        <v>-0.007590088689992041</v>
      </c>
      <c r="F72">
        <f>F17+(12/0.017)*(F18*F50-F33*F51)</f>
        <v>-0.03483401684199992</v>
      </c>
    </row>
    <row r="73" spans="1:6" ht="12.75">
      <c r="A73" t="s">
        <v>77</v>
      </c>
      <c r="B73">
        <f>B18+(13/0.017)*(B19*B50-B34*B51)</f>
        <v>0.05123492439999598</v>
      </c>
      <c r="C73">
        <f>C18+(13/0.017)*(C19*C50-C34*C51)</f>
        <v>0.05206112235408886</v>
      </c>
      <c r="D73">
        <f>D18+(13/0.017)*(D19*D50-D34*D51)</f>
        <v>0.04891279377641473</v>
      </c>
      <c r="E73">
        <f>E18+(13/0.017)*(E19*E50-E34*E51)</f>
        <v>0.050632770856974506</v>
      </c>
      <c r="F73">
        <f>F18+(13/0.017)*(F19*F50-F34*F51)</f>
        <v>0.020909531341860615</v>
      </c>
    </row>
    <row r="74" spans="1:6" ht="12.75">
      <c r="A74" t="s">
        <v>78</v>
      </c>
      <c r="B74">
        <f>B19+(14/0.017)*(B20*B50-B35*B51)</f>
        <v>-0.20766039258860378</v>
      </c>
      <c r="C74">
        <f>C19+(14/0.017)*(C20*C50-C35*C51)</f>
        <v>-0.19975664858609266</v>
      </c>
      <c r="D74">
        <f>D19+(14/0.017)*(D20*D50-D35*D51)</f>
        <v>-0.20345394182160323</v>
      </c>
      <c r="E74">
        <f>E19+(14/0.017)*(E20*E50-E35*E51)</f>
        <v>-0.203278501015862</v>
      </c>
      <c r="F74">
        <f>F19+(14/0.017)*(F20*F50-F35*F51)</f>
        <v>-0.1582817936988162</v>
      </c>
    </row>
    <row r="75" spans="1:6" ht="12.75">
      <c r="A75" t="s">
        <v>79</v>
      </c>
      <c r="B75" s="49">
        <f>B20</f>
        <v>0.001685206</v>
      </c>
      <c r="C75" s="49">
        <f>C20</f>
        <v>0.0007695432</v>
      </c>
      <c r="D75" s="49">
        <f>D20</f>
        <v>0.001192365</v>
      </c>
      <c r="E75" s="49">
        <f>E20</f>
        <v>-0.003957292</v>
      </c>
      <c r="F75" s="49">
        <f>F20</f>
        <v>-0.006048405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69.14146660975244</v>
      </c>
      <c r="C82">
        <f>C22+(2/0.017)*(C8*C51+C23*C50)</f>
        <v>18.08948472655123</v>
      </c>
      <c r="D82">
        <f>D22+(2/0.017)*(D8*D51+D23*D50)</f>
        <v>8.792655637404192</v>
      </c>
      <c r="E82">
        <f>E22+(2/0.017)*(E8*E51+E23*E50)</f>
        <v>-33.3736368131871</v>
      </c>
      <c r="F82">
        <f>F22+(2/0.017)*(F8*F51+F23*F50)</f>
        <v>-62.481408630560715</v>
      </c>
    </row>
    <row r="83" spans="1:6" ht="12.75">
      <c r="A83" t="s">
        <v>82</v>
      </c>
      <c r="B83">
        <f>B23+(3/0.017)*(B9*B51+B24*B50)</f>
        <v>0.1604921933186438</v>
      </c>
      <c r="C83">
        <f>C23+(3/0.017)*(C9*C51+C24*C50)</f>
        <v>1.2182656454439886</v>
      </c>
      <c r="D83">
        <f>D23+(3/0.017)*(D9*D51+D24*D50)</f>
        <v>1.8596917616349808</v>
      </c>
      <c r="E83">
        <f>E23+(3/0.017)*(E9*E51+E24*E50)</f>
        <v>-0.35736709833708874</v>
      </c>
      <c r="F83">
        <f>F23+(3/0.017)*(F9*F51+F24*F50)</f>
        <v>2.464914978594998</v>
      </c>
    </row>
    <row r="84" spans="1:6" ht="12.75">
      <c r="A84" t="s">
        <v>83</v>
      </c>
      <c r="B84">
        <f>B24+(4/0.017)*(B10*B51+B25*B50)</f>
        <v>0.04568070090206175</v>
      </c>
      <c r="C84">
        <f>C24+(4/0.017)*(C10*C51+C25*C50)</f>
        <v>0.9419757861946113</v>
      </c>
      <c r="D84">
        <f>D24+(4/0.017)*(D10*D51+D25*D50)</f>
        <v>-1.1232199416396214</v>
      </c>
      <c r="E84">
        <f>E24+(4/0.017)*(E10*E51+E25*E50)</f>
        <v>-0.8440434887105199</v>
      </c>
      <c r="F84">
        <f>F24+(4/0.017)*(F10*F51+F25*F50)</f>
        <v>2.0199403773827083</v>
      </c>
    </row>
    <row r="85" spans="1:6" ht="12.75">
      <c r="A85" t="s">
        <v>84</v>
      </c>
      <c r="B85">
        <f>B25+(5/0.017)*(B11*B51+B26*B50)</f>
        <v>1.0985644181163343</v>
      </c>
      <c r="C85">
        <f>C25+(5/0.017)*(C11*C51+C26*C50)</f>
        <v>1.4406653070667597</v>
      </c>
      <c r="D85">
        <f>D25+(5/0.017)*(D11*D51+D26*D50)</f>
        <v>1.2525241588122078</v>
      </c>
      <c r="E85">
        <f>E25+(5/0.017)*(E11*E51+E26*E50)</f>
        <v>0.12185589763346864</v>
      </c>
      <c r="F85">
        <f>F25+(5/0.017)*(F11*F51+F26*F50)</f>
        <v>-1.4548549227192031</v>
      </c>
    </row>
    <row r="86" spans="1:6" ht="12.75">
      <c r="A86" t="s">
        <v>85</v>
      </c>
      <c r="B86">
        <f>B26+(6/0.017)*(B12*B51+B27*B50)</f>
        <v>1.5610671197739463</v>
      </c>
      <c r="C86">
        <f>C26+(6/0.017)*(C12*C51+C27*C50)</f>
        <v>0.684183115809009</v>
      </c>
      <c r="D86">
        <f>D26+(6/0.017)*(D12*D51+D27*D50)</f>
        <v>0.9958712017227783</v>
      </c>
      <c r="E86">
        <f>E26+(6/0.017)*(E12*E51+E27*E50)</f>
        <v>-0.08448578773917383</v>
      </c>
      <c r="F86">
        <f>F26+(6/0.017)*(F12*F51+F27*F50)</f>
        <v>1.3167254209436132</v>
      </c>
    </row>
    <row r="87" spans="1:6" ht="12.75">
      <c r="A87" t="s">
        <v>86</v>
      </c>
      <c r="B87">
        <f>B27+(7/0.017)*(B13*B51+B28*B50)</f>
        <v>-0.1729891835201973</v>
      </c>
      <c r="C87">
        <f>C27+(7/0.017)*(C13*C51+C28*C50)</f>
        <v>0.0964288817676192</v>
      </c>
      <c r="D87">
        <f>D27+(7/0.017)*(D13*D51+D28*D50)</f>
        <v>0.16682907190832014</v>
      </c>
      <c r="E87">
        <f>E27+(7/0.017)*(E13*E51+E28*E50)</f>
        <v>0.20483783154625126</v>
      </c>
      <c r="F87">
        <f>F27+(7/0.017)*(F13*F51+F28*F50)</f>
        <v>0.2492453339742391</v>
      </c>
    </row>
    <row r="88" spans="1:6" ht="12.75">
      <c r="A88" t="s">
        <v>87</v>
      </c>
      <c r="B88">
        <f>B28+(8/0.017)*(B14*B51+B29*B50)</f>
        <v>-0.14630496064598383</v>
      </c>
      <c r="C88">
        <f>C28+(8/0.017)*(C14*C51+C29*C50)</f>
        <v>-0.202713044496226</v>
      </c>
      <c r="D88">
        <f>D28+(8/0.017)*(D14*D51+D29*D50)</f>
        <v>-0.22741852840834922</v>
      </c>
      <c r="E88">
        <f>E28+(8/0.017)*(E14*E51+E29*E50)</f>
        <v>-0.1552980185002895</v>
      </c>
      <c r="F88">
        <f>F28+(8/0.017)*(F14*F51+F29*F50)</f>
        <v>0.02147006005111291</v>
      </c>
    </row>
    <row r="89" spans="1:6" ht="12.75">
      <c r="A89" t="s">
        <v>88</v>
      </c>
      <c r="B89">
        <f>B29+(9/0.017)*(B15*B51+B30*B50)</f>
        <v>0.08315698554546047</v>
      </c>
      <c r="C89">
        <f>C29+(9/0.017)*(C15*C51+C30*C50)</f>
        <v>0.10637646937815474</v>
      </c>
      <c r="D89">
        <f>D29+(9/0.017)*(D15*D51+D30*D50)</f>
        <v>0.09671843105532309</v>
      </c>
      <c r="E89">
        <f>E29+(9/0.017)*(E15*E51+E30*E50)</f>
        <v>0.1465183152540644</v>
      </c>
      <c r="F89">
        <f>F29+(9/0.017)*(F15*F51+F30*F50)</f>
        <v>-0.03885718382924829</v>
      </c>
    </row>
    <row r="90" spans="1:6" ht="12.75">
      <c r="A90" t="s">
        <v>89</v>
      </c>
      <c r="B90">
        <f>B30+(10/0.017)*(B16*B51+B31*B50)</f>
        <v>0.23192277240690382</v>
      </c>
      <c r="C90">
        <f>C30+(10/0.017)*(C16*C51+C31*C50)</f>
        <v>0.1672315501290561</v>
      </c>
      <c r="D90">
        <f>D30+(10/0.017)*(D16*D51+D31*D50)</f>
        <v>0.19902783830769263</v>
      </c>
      <c r="E90">
        <f>E30+(10/0.017)*(E16*E51+E31*E50)</f>
        <v>0.1081259186475558</v>
      </c>
      <c r="F90">
        <f>F30+(10/0.017)*(F16*F51+F31*F50)</f>
        <v>0.2474246003356192</v>
      </c>
    </row>
    <row r="91" spans="1:6" ht="12.75">
      <c r="A91" t="s">
        <v>90</v>
      </c>
      <c r="B91">
        <f>B31+(11/0.017)*(B17*B51+B32*B50)</f>
        <v>0.0008008310274139681</v>
      </c>
      <c r="C91">
        <f>C31+(11/0.017)*(C17*C51+C32*C50)</f>
        <v>-0.0007556365033746397</v>
      </c>
      <c r="D91">
        <f>D31+(11/0.017)*(D17*D51+D32*D50)</f>
        <v>0.0024344257261250135</v>
      </c>
      <c r="E91">
        <f>E31+(11/0.017)*(E17*E51+E32*E50)</f>
        <v>0.05492589071896722</v>
      </c>
      <c r="F91">
        <f>F31+(11/0.017)*(F17*F51+F32*F50)</f>
        <v>0.023421157722101425</v>
      </c>
    </row>
    <row r="92" spans="1:6" ht="12.75">
      <c r="A92" t="s">
        <v>91</v>
      </c>
      <c r="B92">
        <f>B32+(12/0.017)*(B18*B51+B33*B50)</f>
        <v>-0.014469903755488378</v>
      </c>
      <c r="C92">
        <f>C32+(12/0.017)*(C18*C51+C33*C50)</f>
        <v>-0.037847040749629364</v>
      </c>
      <c r="D92">
        <f>D32+(12/0.017)*(D18*D51+D33*D50)</f>
        <v>-0.009507014365624608</v>
      </c>
      <c r="E92">
        <f>E32+(12/0.017)*(E18*E51+E33*E50)</f>
        <v>-0.0027818853333402916</v>
      </c>
      <c r="F92">
        <f>F32+(12/0.017)*(F18*F51+F33*F50)</f>
        <v>0.003575072291870882</v>
      </c>
    </row>
    <row r="93" spans="1:6" ht="12.75">
      <c r="A93" t="s">
        <v>92</v>
      </c>
      <c r="B93">
        <f>B33+(13/0.017)*(B19*B51+B34*B50)</f>
        <v>0.07763067940258704</v>
      </c>
      <c r="C93">
        <f>C33+(13/0.017)*(C19*C51+C34*C50)</f>
        <v>0.0761601654439576</v>
      </c>
      <c r="D93">
        <f>D33+(13/0.017)*(D19*D51+D34*D50)</f>
        <v>0.07822422298249854</v>
      </c>
      <c r="E93">
        <f>E33+(13/0.017)*(E19*E51+E34*E50)</f>
        <v>0.09008107958789782</v>
      </c>
      <c r="F93">
        <f>F33+(13/0.017)*(F19*F51+F34*F50)</f>
        <v>0.07113126080924709</v>
      </c>
    </row>
    <row r="94" spans="1:6" ht="12.75">
      <c r="A94" t="s">
        <v>93</v>
      </c>
      <c r="B94">
        <f>B34+(14/0.017)*(B20*B51+B35*B50)</f>
        <v>0.003441812095920451</v>
      </c>
      <c r="C94">
        <f>C34+(14/0.017)*(C20*C51+C35*C50)</f>
        <v>0.0113808015520058</v>
      </c>
      <c r="D94">
        <f>D34+(14/0.017)*(D20*D51+D35*D50)</f>
        <v>0.014944362739954049</v>
      </c>
      <c r="E94">
        <f>E34+(14/0.017)*(E20*E51+E35*E50)</f>
        <v>0.012039327470788267</v>
      </c>
      <c r="F94">
        <f>F34+(14/0.017)*(F20*F51+F35*F50)</f>
        <v>-0.01953883676470344</v>
      </c>
    </row>
    <row r="95" spans="1:6" ht="12.75">
      <c r="A95" t="s">
        <v>94</v>
      </c>
      <c r="B95" s="49">
        <f>B35</f>
        <v>0.004985732</v>
      </c>
      <c r="C95" s="49">
        <f>C35</f>
        <v>0.007498809</v>
      </c>
      <c r="D95" s="49">
        <f>D35</f>
        <v>0.006299836</v>
      </c>
      <c r="E95" s="49">
        <f>E35</f>
        <v>0.007290395</v>
      </c>
      <c r="F95" s="49">
        <f>F35</f>
        <v>0.003543327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2.315056835956844</v>
      </c>
      <c r="C103">
        <f>C63*10000/C62</f>
        <v>2.681944930681966</v>
      </c>
      <c r="D103">
        <f>D63*10000/D62</f>
        <v>0.18037842145861788</v>
      </c>
      <c r="E103">
        <f>E63*10000/E62</f>
        <v>1.131506021014986</v>
      </c>
      <c r="F103">
        <f>F63*10000/F62</f>
        <v>-1.900487781575756</v>
      </c>
      <c r="G103">
        <f>AVERAGE(C103:E103)</f>
        <v>1.3312764577185232</v>
      </c>
      <c r="H103">
        <f>STDEV(C103:E103)</f>
        <v>1.2626915381646115</v>
      </c>
      <c r="I103">
        <f>(B103*B4+C103*C4+D103*D4+E103*E4+F103*F4)/SUM(B4:F4)</f>
        <v>1.0432569219810335</v>
      </c>
      <c r="K103">
        <f>(LN(H103)+LN(H123))/2-LN(K114*K115^3)</f>
        <v>-3.6960358133094404</v>
      </c>
    </row>
    <row r="104" spans="1:11" ht="12.75">
      <c r="A104" t="s">
        <v>68</v>
      </c>
      <c r="B104">
        <f>B64*10000/B62</f>
        <v>0.47435143831516563</v>
      </c>
      <c r="C104">
        <f>C64*10000/C62</f>
        <v>0.3295088192640477</v>
      </c>
      <c r="D104">
        <f>D64*10000/D62</f>
        <v>-0.30266163648787126</v>
      </c>
      <c r="E104">
        <f>E64*10000/E62</f>
        <v>-0.09103352998294349</v>
      </c>
      <c r="F104">
        <f>F64*10000/F62</f>
        <v>-2.0224387752041895</v>
      </c>
      <c r="G104">
        <f>AVERAGE(C104:E104)</f>
        <v>-0.021395449068922354</v>
      </c>
      <c r="H104">
        <f>STDEV(C104:E104)</f>
        <v>0.32178714706532024</v>
      </c>
      <c r="I104">
        <f>(B104*B4+C104*C4+D104*D4+E104*E4+F104*F4)/SUM(B4:F4)</f>
        <v>-0.2162274465466714</v>
      </c>
      <c r="K104">
        <f>(LN(H104)+LN(H124))/2-LN(K114*K115^4)</f>
        <v>-3.797292946183507</v>
      </c>
    </row>
    <row r="105" spans="1:11" ht="12.75">
      <c r="A105" t="s">
        <v>69</v>
      </c>
      <c r="B105">
        <f>B65*10000/B62</f>
        <v>-0.8312643695122616</v>
      </c>
      <c r="C105">
        <f>C65*10000/C62</f>
        <v>-0.6213199939683707</v>
      </c>
      <c r="D105">
        <f>D65*10000/D62</f>
        <v>0.17679539390890908</v>
      </c>
      <c r="E105">
        <f>E65*10000/E62</f>
        <v>-0.6248667148941895</v>
      </c>
      <c r="F105">
        <f>F65*10000/F62</f>
        <v>-1.034247743448307</v>
      </c>
      <c r="G105">
        <f>AVERAGE(C105:E105)</f>
        <v>-0.35646377165121707</v>
      </c>
      <c r="H105">
        <f>STDEV(C105:E105)</f>
        <v>0.46181938899069935</v>
      </c>
      <c r="I105">
        <f>(B105*B4+C105*C4+D105*D4+E105*E4+F105*F4)/SUM(B4:F4)</f>
        <v>-0.5156913882294988</v>
      </c>
      <c r="K105">
        <f>(LN(H105)+LN(H125))/2-LN(K114*K115^5)</f>
        <v>-3.251119886018156</v>
      </c>
    </row>
    <row r="106" spans="1:11" ht="12.75">
      <c r="A106" t="s">
        <v>70</v>
      </c>
      <c r="B106">
        <f>B66*10000/B62</f>
        <v>2.1981875543725</v>
      </c>
      <c r="C106">
        <f>C66*10000/C62</f>
        <v>1.7773845897268241</v>
      </c>
      <c r="D106">
        <f>D66*10000/D62</f>
        <v>2.2350613171868496</v>
      </c>
      <c r="E106">
        <f>E66*10000/E62</f>
        <v>1.5934846590501028</v>
      </c>
      <c r="F106">
        <f>F66*10000/F62</f>
        <v>13.155158878615229</v>
      </c>
      <c r="G106">
        <f>AVERAGE(C106:E106)</f>
        <v>1.8686435219879254</v>
      </c>
      <c r="H106">
        <f>STDEV(C106:E106)</f>
        <v>0.3303805330290462</v>
      </c>
      <c r="I106">
        <f>(B106*B4+C106*C4+D106*D4+E106*E4+F106*F4)/SUM(B4:F4)</f>
        <v>3.42086877617347</v>
      </c>
      <c r="K106">
        <f>(LN(H106)+LN(H126))/2-LN(K114*K115^6)</f>
        <v>-2.9518124909123147</v>
      </c>
    </row>
    <row r="107" spans="1:11" ht="12.75">
      <c r="A107" t="s">
        <v>71</v>
      </c>
      <c r="B107">
        <f>B67*10000/B62</f>
        <v>0.11556991968595802</v>
      </c>
      <c r="C107">
        <f>C67*10000/C62</f>
        <v>-0.191965063512618</v>
      </c>
      <c r="D107">
        <f>D67*10000/D62</f>
        <v>-0.3127834128943398</v>
      </c>
      <c r="E107">
        <f>E67*10000/E62</f>
        <v>-0.25789973545181866</v>
      </c>
      <c r="F107">
        <f>F67*10000/F62</f>
        <v>-0.35307184450892476</v>
      </c>
      <c r="G107">
        <f>AVERAGE(C107:E107)</f>
        <v>-0.25421607061959217</v>
      </c>
      <c r="H107">
        <f>STDEV(C107:E107)</f>
        <v>0.06049335026908398</v>
      </c>
      <c r="I107">
        <f>(B107*B4+C107*C4+D107*D4+E107*E4+F107*F4)/SUM(B4:F4)</f>
        <v>-0.2137804952074719</v>
      </c>
      <c r="K107">
        <f>(LN(H107)+LN(H127))/2-LN(K114*K115^7)</f>
        <v>-4.366074007519628</v>
      </c>
    </row>
    <row r="108" spans="1:9" ht="12.75">
      <c r="A108" t="s">
        <v>72</v>
      </c>
      <c r="B108">
        <f>B68*10000/B62</f>
        <v>0.05401197430125552</v>
      </c>
      <c r="C108">
        <f>C68*10000/C62</f>
        <v>0.10634383208459854</v>
      </c>
      <c r="D108">
        <f>D68*10000/D62</f>
        <v>-0.10731749661762162</v>
      </c>
      <c r="E108">
        <f>E68*10000/E62</f>
        <v>-0.10432662170488298</v>
      </c>
      <c r="F108">
        <f>F68*10000/F62</f>
        <v>-0.28424312903562937</v>
      </c>
      <c r="G108">
        <f>AVERAGE(C108:E108)</f>
        <v>-0.035100095412635354</v>
      </c>
      <c r="H108">
        <f>STDEV(C108:E108)</f>
        <v>0.12250316241864119</v>
      </c>
      <c r="I108">
        <f>(B108*B4+C108*C4+D108*D4+E108*E4+F108*F4)/SUM(B4:F4)</f>
        <v>-0.05537902049045541</v>
      </c>
    </row>
    <row r="109" spans="1:9" ht="12.75">
      <c r="A109" t="s">
        <v>73</v>
      </c>
      <c r="B109">
        <f>B69*10000/B62</f>
        <v>0.017617627402836254</v>
      </c>
      <c r="C109">
        <f>C69*10000/C62</f>
        <v>0.04111013084341109</v>
      </c>
      <c r="D109">
        <f>D69*10000/D62</f>
        <v>0.032381225890967334</v>
      </c>
      <c r="E109">
        <f>E69*10000/E62</f>
        <v>-0.02336508632765068</v>
      </c>
      <c r="F109">
        <f>F69*10000/F62</f>
        <v>0.03601091829032987</v>
      </c>
      <c r="G109">
        <f>AVERAGE(C109:E109)</f>
        <v>0.016708756802242583</v>
      </c>
      <c r="H109">
        <f>STDEV(C109:E109)</f>
        <v>0.034978323613584876</v>
      </c>
      <c r="I109">
        <f>(B109*B4+C109*C4+D109*D4+E109*E4+F109*F4)/SUM(B4:F4)</f>
        <v>0.019414030456351584</v>
      </c>
    </row>
    <row r="110" spans="1:11" ht="12.75">
      <c r="A110" t="s">
        <v>74</v>
      </c>
      <c r="B110">
        <f>B70*10000/B62</f>
        <v>-0.46272866635440996</v>
      </c>
      <c r="C110">
        <f>C70*10000/C62</f>
        <v>-0.22562296128105805</v>
      </c>
      <c r="D110">
        <f>D70*10000/D62</f>
        <v>-0.12079994175939635</v>
      </c>
      <c r="E110">
        <f>E70*10000/E62</f>
        <v>-0.21559818265072717</v>
      </c>
      <c r="F110">
        <f>F70*10000/F62</f>
        <v>-0.449969360701973</v>
      </c>
      <c r="G110">
        <f>AVERAGE(C110:E110)</f>
        <v>-0.18734036189706052</v>
      </c>
      <c r="H110">
        <f>STDEV(C110:E110)</f>
        <v>0.05784327688434874</v>
      </c>
      <c r="I110">
        <f>(B110*B4+C110*C4+D110*D4+E110*E4+F110*F4)/SUM(B4:F4)</f>
        <v>-0.26227637094706463</v>
      </c>
      <c r="K110">
        <f>EXP(AVERAGE(K103:K107))</f>
        <v>0.026985191435586083</v>
      </c>
    </row>
    <row r="111" spans="1:9" ht="12.75">
      <c r="A111" t="s">
        <v>75</v>
      </c>
      <c r="B111">
        <f>B71*10000/B62</f>
        <v>-0.010290622591531039</v>
      </c>
      <c r="C111">
        <f>C71*10000/C62</f>
        <v>-0.05762664853119214</v>
      </c>
      <c r="D111">
        <f>D71*10000/D62</f>
        <v>-0.02981700370650673</v>
      </c>
      <c r="E111">
        <f>E71*10000/E62</f>
        <v>-0.034943279265147356</v>
      </c>
      <c r="F111">
        <f>F71*10000/F62</f>
        <v>-0.03848024119471519</v>
      </c>
      <c r="G111">
        <f>AVERAGE(C111:E111)</f>
        <v>-0.040795643834282073</v>
      </c>
      <c r="H111">
        <f>STDEV(C111:E111)</f>
        <v>0.014799720085404847</v>
      </c>
      <c r="I111">
        <f>(B111*B4+C111*C4+D111*D4+E111*E4+F111*F4)/SUM(B4:F4)</f>
        <v>-0.03606669062378622</v>
      </c>
    </row>
    <row r="112" spans="1:9" ht="12.75">
      <c r="A112" t="s">
        <v>76</v>
      </c>
      <c r="B112">
        <f>B72*10000/B62</f>
        <v>-0.021156202766348362</v>
      </c>
      <c r="C112">
        <f>C72*10000/C62</f>
        <v>-0.01034595634460364</v>
      </c>
      <c r="D112">
        <f>D72*10000/D62</f>
        <v>-0.01887359561046585</v>
      </c>
      <c r="E112">
        <f>E72*10000/E62</f>
        <v>-0.007590078746625485</v>
      </c>
      <c r="F112">
        <f>F72*10000/F62</f>
        <v>-0.03483398175901413</v>
      </c>
      <c r="G112">
        <f>AVERAGE(C112:E112)</f>
        <v>-0.012269876900564991</v>
      </c>
      <c r="H112">
        <f>STDEV(C112:E112)</f>
        <v>0.005882647442553435</v>
      </c>
      <c r="I112">
        <f>(B112*B4+C112*C4+D112*D4+E112*E4+F112*F4)/SUM(B4:F4)</f>
        <v>-0.01656529343316627</v>
      </c>
    </row>
    <row r="113" spans="1:9" ht="12.75">
      <c r="A113" t="s">
        <v>77</v>
      </c>
      <c r="B113">
        <f>B73*10000/B62</f>
        <v>0.05123508127984016</v>
      </c>
      <c r="C113">
        <f>C73*10000/C62</f>
        <v>0.05206092673668376</v>
      </c>
      <c r="D113">
        <f>D73*10000/D62</f>
        <v>0.04891283686613606</v>
      </c>
      <c r="E113">
        <f>E73*10000/E62</f>
        <v>0.05063270452570739</v>
      </c>
      <c r="F113">
        <f>F73*10000/F62</f>
        <v>0.020909510282882713</v>
      </c>
      <c r="G113">
        <f>AVERAGE(C113:E113)</f>
        <v>0.05053548937617574</v>
      </c>
      <c r="H113">
        <f>STDEV(C113:E113)</f>
        <v>0.0015762948795307512</v>
      </c>
      <c r="I113">
        <f>(B113*B4+C113*C4+D113*D4+E113*E4+F113*F4)/SUM(B4:F4)</f>
        <v>0.04668798799588286</v>
      </c>
    </row>
    <row r="114" spans="1:11" ht="12.75">
      <c r="A114" t="s">
        <v>78</v>
      </c>
      <c r="B114">
        <f>B74*10000/B62</f>
        <v>-0.20766102843866918</v>
      </c>
      <c r="C114">
        <f>C74*10000/C62</f>
        <v>-0.1997558980091654</v>
      </c>
      <c r="D114">
        <f>D74*10000/D62</f>
        <v>-0.20345412105433522</v>
      </c>
      <c r="E114">
        <f>E74*10000/E62</f>
        <v>-0.20327823471164197</v>
      </c>
      <c r="F114">
        <f>F74*10000/F62</f>
        <v>-0.15828163428573608</v>
      </c>
      <c r="G114">
        <f>AVERAGE(C114:E114)</f>
        <v>-0.20216275125838087</v>
      </c>
      <c r="H114">
        <f>STDEV(C114:E114)</f>
        <v>0.002086250446096595</v>
      </c>
      <c r="I114">
        <f>(B114*B4+C114*C4+D114*D4+E114*E4+F114*F4)/SUM(B4:F4)</f>
        <v>-0.19711024430219437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0.0016852111600516207</v>
      </c>
      <c r="C115">
        <f>C75*10000/C62</f>
        <v>0.0007695403084748641</v>
      </c>
      <c r="D115">
        <f>D75*10000/D62</f>
        <v>0.0011923660504138407</v>
      </c>
      <c r="E115">
        <f>E75*10000/E62</f>
        <v>-0.003957286815764805</v>
      </c>
      <c r="F115">
        <f>F75*10000/F62</f>
        <v>-0.006048398908365274</v>
      </c>
      <c r="G115">
        <f>AVERAGE(C115:E115)</f>
        <v>-0.0006651268189587</v>
      </c>
      <c r="H115">
        <f>STDEV(C115:E115)</f>
        <v>0.002858921734752342</v>
      </c>
      <c r="I115">
        <f>(B115*B4+C115*C4+D115*D4+E115*E4+F115*F4)/SUM(B4:F4)</f>
        <v>-0.0010420278868378506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69.1416783189066</v>
      </c>
      <c r="C122">
        <f>C82*10000/C62</f>
        <v>18.08941675609839</v>
      </c>
      <c r="D122">
        <f>D82*10000/D62</f>
        <v>8.792663383293394</v>
      </c>
      <c r="E122">
        <f>E82*10000/E62</f>
        <v>-33.37359309218229</v>
      </c>
      <c r="F122">
        <f>F82*10000/F62</f>
        <v>-62.48134570257911</v>
      </c>
      <c r="G122">
        <f>AVERAGE(C122:E122)</f>
        <v>-2.163837650930168</v>
      </c>
      <c r="H122">
        <f>STDEV(C122:E122)</f>
        <v>27.425244426363186</v>
      </c>
      <c r="I122">
        <f>(B122*B4+C122*C4+D122*D4+E122*E4+F122*F4)/SUM(B4:F4)</f>
        <v>0.13313473625989847</v>
      </c>
    </row>
    <row r="123" spans="1:9" ht="12.75">
      <c r="A123" t="s">
        <v>82</v>
      </c>
      <c r="B123">
        <f>B83*10000/B62</f>
        <v>0.16049268474105877</v>
      </c>
      <c r="C123">
        <f>C83*10000/C62</f>
        <v>1.2182610678637618</v>
      </c>
      <c r="D123">
        <f>D83*10000/D62</f>
        <v>1.8596933999302732</v>
      </c>
      <c r="E123">
        <f>E83*10000/E62</f>
        <v>-0.3573666301696932</v>
      </c>
      <c r="F123">
        <f>F83*10000/F62</f>
        <v>2.464912496062549</v>
      </c>
      <c r="G123">
        <f>AVERAGE(C123:E123)</f>
        <v>0.9068626125414472</v>
      </c>
      <c r="H123">
        <f>STDEV(C123:E123)</f>
        <v>1.1408617544424735</v>
      </c>
      <c r="I123">
        <f>(B123*B4+C123*C4+D123*D4+E123*E4+F123*F4)/SUM(B4:F4)</f>
        <v>1.006312340092546</v>
      </c>
    </row>
    <row r="124" spans="1:9" ht="12.75">
      <c r="A124" t="s">
        <v>83</v>
      </c>
      <c r="B124">
        <f>B84*10000/B62</f>
        <v>0.04568084077503557</v>
      </c>
      <c r="C124">
        <f>C84*10000/C62</f>
        <v>0.9419722467615252</v>
      </c>
      <c r="D124">
        <f>D84*10000/D62</f>
        <v>-1.1232209311401293</v>
      </c>
      <c r="E124">
        <f>E84*10000/E62</f>
        <v>-0.8440423829745871</v>
      </c>
      <c r="F124">
        <f>F84*10000/F62</f>
        <v>2.019938343005224</v>
      </c>
      <c r="G124">
        <f>AVERAGE(C124:E124)</f>
        <v>-0.3417636891177304</v>
      </c>
      <c r="H124">
        <f>STDEV(C124:E124)</f>
        <v>1.1204769655105795</v>
      </c>
      <c r="I124">
        <f>(B124*B4+C124*C4+D124*D4+E124*E4+F124*F4)/SUM(B4:F4)</f>
        <v>0.029346599693541295</v>
      </c>
    </row>
    <row r="125" spans="1:9" ht="12.75">
      <c r="A125" t="s">
        <v>84</v>
      </c>
      <c r="B125">
        <f>B85*10000/B62</f>
        <v>1.0985677818885413</v>
      </c>
      <c r="C125">
        <f>C85*10000/C62</f>
        <v>1.440659893829468</v>
      </c>
      <c r="D125">
        <f>D85*10000/D62</f>
        <v>1.2525252622232543</v>
      </c>
      <c r="E125">
        <f>E85*10000/E62</f>
        <v>0.12185573799661766</v>
      </c>
      <c r="F125">
        <f>F85*10000/F62</f>
        <v>-1.4548534574660053</v>
      </c>
      <c r="G125">
        <f>AVERAGE(C125:E125)</f>
        <v>0.9383469646831134</v>
      </c>
      <c r="H125">
        <f>STDEV(C125:E125)</f>
        <v>0.7133316916725453</v>
      </c>
      <c r="I125">
        <f>(B125*B4+C125*C4+D125*D4+E125*E4+F125*F4)/SUM(B4:F4)</f>
        <v>0.6425734928220597</v>
      </c>
    </row>
    <row r="126" spans="1:9" ht="12.75">
      <c r="A126" t="s">
        <v>85</v>
      </c>
      <c r="B126">
        <f>B86*10000/B62</f>
        <v>1.5610718997159363</v>
      </c>
      <c r="C126">
        <f>C86*10000/C62</f>
        <v>0.6841805450206804</v>
      </c>
      <c r="D126">
        <f>D86*10000/D62</f>
        <v>0.9958720790354251</v>
      </c>
      <c r="E126">
        <f>E86*10000/E62</f>
        <v>-0.08448567705889187</v>
      </c>
      <c r="F126">
        <f>F86*10000/F62</f>
        <v>1.3167240948071692</v>
      </c>
      <c r="G126">
        <f>AVERAGE(C126:E126)</f>
        <v>0.5318556489990711</v>
      </c>
      <c r="H126">
        <f>STDEV(C126:E126)</f>
        <v>0.5560533928943179</v>
      </c>
      <c r="I126">
        <f>(B126*B4+C126*C4+D126*D4+E126*E4+F126*F4)/SUM(B4:F4)</f>
        <v>0.7856560742021204</v>
      </c>
    </row>
    <row r="127" spans="1:9" ht="12.75">
      <c r="A127" t="s">
        <v>86</v>
      </c>
      <c r="B127">
        <f>B87*10000/B62</f>
        <v>-0.17298971320803175</v>
      </c>
      <c r="C127">
        <f>C87*10000/C62</f>
        <v>0.09642851944028598</v>
      </c>
      <c r="D127">
        <f>D87*10000/D62</f>
        <v>0.16682921887637622</v>
      </c>
      <c r="E127">
        <f>E87*10000/E62</f>
        <v>0.20483756319923624</v>
      </c>
      <c r="F127">
        <f>F87*10000/F62</f>
        <v>0.24924508294747558</v>
      </c>
      <c r="G127">
        <f>AVERAGE(C127:E127)</f>
        <v>0.15603176717196615</v>
      </c>
      <c r="H127">
        <f>STDEV(C127:E127)</f>
        <v>0.05500517170834304</v>
      </c>
      <c r="I127">
        <f>(B127*B4+C127*C4+D127*D4+E127*E4+F127*F4)/SUM(B4:F4)</f>
        <v>0.12075662666274213</v>
      </c>
    </row>
    <row r="128" spans="1:9" ht="12.75">
      <c r="A128" t="s">
        <v>87</v>
      </c>
      <c r="B128">
        <f>B88*10000/B62</f>
        <v>-0.14630540862750613</v>
      </c>
      <c r="C128">
        <f>C88*10000/C62</f>
        <v>-0.20271228281076958</v>
      </c>
      <c r="D128">
        <f>D88*10000/D62</f>
        <v>-0.22741872875268163</v>
      </c>
      <c r="E128">
        <f>E88*10000/E62</f>
        <v>-0.15529781505271642</v>
      </c>
      <c r="F128">
        <f>F88*10000/F62</f>
        <v>0.02147003842760004</v>
      </c>
      <c r="G128">
        <f>AVERAGE(C128:E128)</f>
        <v>-0.19514294220538922</v>
      </c>
      <c r="H128">
        <f>STDEV(C128:E128)</f>
        <v>0.0366514356625992</v>
      </c>
      <c r="I128">
        <f>(B128*B4+C128*C4+D128*D4+E128*E4+F128*F4)/SUM(B4:F4)</f>
        <v>-0.15918740470758538</v>
      </c>
    </row>
    <row r="129" spans="1:9" ht="12.75">
      <c r="A129" t="s">
        <v>88</v>
      </c>
      <c r="B129">
        <f>B89*10000/B62</f>
        <v>0.08315724016972482</v>
      </c>
      <c r="C129">
        <f>C89*10000/C62</f>
        <v>0.10637606967319332</v>
      </c>
      <c r="D129">
        <f>D89*10000/D62</f>
        <v>0.09671851625941634</v>
      </c>
      <c r="E129">
        <f>E89*10000/E62</f>
        <v>0.14651812330830788</v>
      </c>
      <c r="F129">
        <f>F89*10000/F62</f>
        <v>-0.03885714469434077</v>
      </c>
      <c r="G129">
        <f>AVERAGE(C129:E129)</f>
        <v>0.1165375697469725</v>
      </c>
      <c r="H129">
        <f>STDEV(C129:E129)</f>
        <v>0.026409132480414124</v>
      </c>
      <c r="I129">
        <f>(B129*B4+C129*C4+D129*D4+E129*E4+F129*F4)/SUM(B4:F4)</f>
        <v>0.09098529763800994</v>
      </c>
    </row>
    <row r="130" spans="1:9" ht="12.75">
      <c r="A130" t="s">
        <v>89</v>
      </c>
      <c r="B130">
        <f>B90*10000/B62</f>
        <v>0.23192348254766856</v>
      </c>
      <c r="C130">
        <f>C90*10000/C62</f>
        <v>0.16723092176377302</v>
      </c>
      <c r="D130">
        <f>D90*10000/D62</f>
        <v>0.1990280136412491</v>
      </c>
      <c r="E130">
        <f>E90*10000/E62</f>
        <v>0.10812577699761108</v>
      </c>
      <c r="F130">
        <f>F90*10000/F62</f>
        <v>0.2474243511426026</v>
      </c>
      <c r="G130">
        <f>AVERAGE(C130:E130)</f>
        <v>0.15812823746754442</v>
      </c>
      <c r="H130">
        <f>STDEV(C130:E130)</f>
        <v>0.0461296900352863</v>
      </c>
      <c r="I130">
        <f>(B130*B4+C130*C4+D130*D4+E130*E4+F130*F4)/SUM(B4:F4)</f>
        <v>0.18072686369950317</v>
      </c>
    </row>
    <row r="131" spans="1:9" ht="12.75">
      <c r="A131" t="s">
        <v>90</v>
      </c>
      <c r="B131">
        <f>B91*10000/B62</f>
        <v>0.0008008334795352167</v>
      </c>
      <c r="C131">
        <f>C91*10000/C62</f>
        <v>-0.0007556336641033121</v>
      </c>
      <c r="D131">
        <f>D91*10000/D62</f>
        <v>0.0024344278707321408</v>
      </c>
      <c r="E131">
        <f>E91*10000/E62</f>
        <v>0.0549258187635149</v>
      </c>
      <c r="F131">
        <f>F91*10000/F62</f>
        <v>0.023421134133545816</v>
      </c>
      <c r="G131">
        <f>AVERAGE(C131:E131)</f>
        <v>0.01886820432338124</v>
      </c>
      <c r="H131">
        <f>STDEV(C131:E131)</f>
        <v>0.031267519768667464</v>
      </c>
      <c r="I131">
        <f>(B131*B4+C131*C4+D131*D4+E131*E4+F131*F4)/SUM(B4:F4)</f>
        <v>0.016855804367910062</v>
      </c>
    </row>
    <row r="132" spans="1:9" ht="12.75">
      <c r="A132" t="s">
        <v>91</v>
      </c>
      <c r="B132">
        <f>B92*10000/B62</f>
        <v>-0.01446994806191164</v>
      </c>
      <c r="C132">
        <f>C92*10000/C62</f>
        <v>-0.037846898541018276</v>
      </c>
      <c r="D132">
        <f>D92*10000/D62</f>
        <v>-0.00950702274082807</v>
      </c>
      <c r="E132">
        <f>E92*10000/E62</f>
        <v>-0.002781881688942088</v>
      </c>
      <c r="F132">
        <f>F92*10000/F62</f>
        <v>0.0035750686912464987</v>
      </c>
      <c r="G132">
        <f>AVERAGE(C132:E132)</f>
        <v>-0.016711934323596144</v>
      </c>
      <c r="H132">
        <f>STDEV(C132:E132)</f>
        <v>0.018609726351983952</v>
      </c>
      <c r="I132">
        <f>(B132*B4+C132*C4+D132*D4+E132*E4+F132*F4)/SUM(B4:F4)</f>
        <v>-0.013684505502844873</v>
      </c>
    </row>
    <row r="133" spans="1:9" ht="12.75">
      <c r="A133" t="s">
        <v>92</v>
      </c>
      <c r="B133">
        <f>B93*10000/B62</f>
        <v>0.07763091710546316</v>
      </c>
      <c r="C133">
        <f>C93*10000/C62</f>
        <v>0.07615987927544524</v>
      </c>
      <c r="D133">
        <f>D93*10000/D62</f>
        <v>0.07822429189412082</v>
      </c>
      <c r="E133">
        <f>E93*10000/E62</f>
        <v>0.09008096157752525</v>
      </c>
      <c r="F133">
        <f>F93*10000/F62</f>
        <v>0.07113118916959028</v>
      </c>
      <c r="G133">
        <f>AVERAGE(C133:E133)</f>
        <v>0.08148837758236377</v>
      </c>
      <c r="H133">
        <f>STDEV(C133:E133)</f>
        <v>0.007512644318112372</v>
      </c>
      <c r="I133">
        <f>(B133*B4+C133*C4+D133*D4+E133*E4+F133*F4)/SUM(B4:F4)</f>
        <v>0.07954845244073747</v>
      </c>
    </row>
    <row r="134" spans="1:9" ht="12.75">
      <c r="A134" t="s">
        <v>93</v>
      </c>
      <c r="B134">
        <f>B94*10000/B62</f>
        <v>0.003441822634648703</v>
      </c>
      <c r="C134">
        <f>C94*10000/C62</f>
        <v>0.011380758789138485</v>
      </c>
      <c r="D134">
        <f>D94*10000/D62</f>
        <v>0.014944375905189078</v>
      </c>
      <c r="E134">
        <f>E94*10000/E62</f>
        <v>0.012039311698713523</v>
      </c>
      <c r="F134">
        <f>F94*10000/F62</f>
        <v>-0.019538817086216874</v>
      </c>
      <c r="G134">
        <f>AVERAGE(C134:E134)</f>
        <v>0.01278814879768036</v>
      </c>
      <c r="H134">
        <f>STDEV(C134:E134)</f>
        <v>0.001896156504100865</v>
      </c>
      <c r="I134">
        <f>(B134*B4+C134*C4+D134*D4+E134*E4+F134*F4)/SUM(B4:F4)</f>
        <v>0.007123893322391979</v>
      </c>
    </row>
    <row r="135" spans="1:9" ht="12.75">
      <c r="A135" t="s">
        <v>94</v>
      </c>
      <c r="B135">
        <f>B95*10000/B62</f>
        <v>0.004985747266165967</v>
      </c>
      <c r="C135">
        <f>C95*10000/C62</f>
        <v>0.00749878082355102</v>
      </c>
      <c r="D135">
        <f>D95*10000/D62</f>
        <v>0.006299841549839965</v>
      </c>
      <c r="E135">
        <f>E95*10000/E62</f>
        <v>0.007290385449246012</v>
      </c>
      <c r="F135">
        <f>F95*10000/F62</f>
        <v>0.003543323431347802</v>
      </c>
      <c r="G135">
        <f>AVERAGE(C135:E135)</f>
        <v>0.007029669274212332</v>
      </c>
      <c r="H135">
        <f>STDEV(C135:E135)</f>
        <v>0.0006405806260376876</v>
      </c>
      <c r="I135">
        <f>(B135*B4+C135*C4+D135*D4+E135*E4+F135*F4)/SUM(B4:F4)</f>
        <v>0.006268726439292735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2005-11-23T08:15:57Z</cp:lastPrinted>
  <dcterms:created xsi:type="dcterms:W3CDTF">2005-11-23T08:15:57Z</dcterms:created>
  <dcterms:modified xsi:type="dcterms:W3CDTF">2005-11-23T09:28:08Z</dcterms:modified>
  <cp:category/>
  <cp:version/>
  <cp:contentType/>
  <cp:contentStatus/>
</cp:coreProperties>
</file>