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<sst xmlns="http://schemas.openxmlformats.org/spreadsheetml/2006/main" count="204" uniqueCount="98">
  <si>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Thu 24/11/2005       14:22:21</t>
  </si>
  <si>
    <t>LISSNER</t>
  </si>
  <si>
    <t>HCMQAP745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</si>
  <si>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</si>
  <si>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</si>
  <si>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</si>
  <si>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</si>
  <si>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</si>
  <si>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</si>
  <si>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</si>
  <si>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</si>
  <si>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</si>
  <si>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</si>
  <si>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</si>
  <si>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</si>
  <si>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</si>
  <si>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</si>
  <si>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</si>
  <si>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</si>
  <si>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</si>
  <si>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b7*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</si>
  <si>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</si>
  <si>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</si>
  <si>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</si>
  <si>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</si>
  <si>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</si>
  <si>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</si>
  <si>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</si>
  <si>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</si>
  <si>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</si>
  <si>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</si>
  <si>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</si>
  <si>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</si>
  <si>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</si>
  <si>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</si>
  <si>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</si>
  <si>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</si>
  <si>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</si>
  <si>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</si>
  <si>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</si>
  <si>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</si>
  <si>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</si>
  <si>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</si>
  <si>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</si>
  <si>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</si>
  <si>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</si>
  <si>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</si>
  <si>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</si>
  <si>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</si>
  <si>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</si>
  <si>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</si>
  <si>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CONTACT CEA           </t>
  </si>
  <si>
    <t>Duration : 30mn</t>
  </si>
  <si>
    <t>Dx moy(m)</t>
  </si>
  <si>
    <t>Dy moy(m)</t>
  </si>
  <si>
    <t>Dx moy (mm)</t>
  </si>
  <si>
    <t>Dy moy (mm)</t>
  </si>
  <si>
    <t>* = Integral error  ! = Central error           Conclusion : CONTACT CEA           Duration : 30mn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</si>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</sst>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58149533"/>
        <c:axId val="53583750"/>
      </c:lineChart>
      <c:catAx>
        <c:axId val="5814953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583750"/>
        <c:crosses val="autoZero"/>
        <c:auto val="1"/>
        <c:lblOffset val="100"/>
        <c:noMultiLvlLbl val="0"/>
      </c:catAx>
      <c:valAx>
        <c:axId val="535837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14953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-0.002266</v>
      </c>
      <c r="C4" s="12">
        <v>-0.003758</v>
      </c>
      <c r="D4" s="12">
        <v>-0.003756</v>
      </c>
      <c r="E4" s="12">
        <v>-0.003759</v>
      </c>
      <c r="F4" s="24">
        <v>-0.002079</v>
      </c>
      <c r="G4" s="34">
        <v>-0.011712</v>
      </c>
    </row>
    <row r="5" spans="1:7" ht="12.75" thickBot="1">
      <c r="A5" s="44" t="s">
        <v>13</v>
      </c>
      <c r="B5" s="45">
        <v>2.415339</v>
      </c>
      <c r="C5" s="46">
        <v>0.774465</v>
      </c>
      <c r="D5" s="46">
        <v>-0.863945</v>
      </c>
      <c r="E5" s="46">
        <v>-0.602461</v>
      </c>
      <c r="F5" s="47">
        <v>-1.403199</v>
      </c>
      <c r="G5" s="48">
        <v>5.61632</v>
      </c>
    </row>
    <row r="6" spans="1:7" ht="12.75" thickTop="1">
      <c r="A6" s="6" t="s">
        <v>14</v>
      </c>
      <c r="B6" s="39">
        <v>-44.64217</v>
      </c>
      <c r="C6" s="40">
        <v>117.1682</v>
      </c>
      <c r="D6" s="40">
        <v>-130.254</v>
      </c>
      <c r="E6" s="40">
        <v>224.9258</v>
      </c>
      <c r="F6" s="41">
        <v>-334.4881</v>
      </c>
      <c r="G6" s="42">
        <v>0.0005448952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-0.1833617</v>
      </c>
      <c r="C8" s="13">
        <v>-0.5272424</v>
      </c>
      <c r="D8" s="13">
        <v>-1.477144</v>
      </c>
      <c r="E8" s="13">
        <v>-3.002911</v>
      </c>
      <c r="F8" s="25">
        <v>-4.06342</v>
      </c>
      <c r="G8" s="35">
        <v>-1.77228</v>
      </c>
    </row>
    <row r="9" spans="1:7" ht="12">
      <c r="A9" s="20" t="s">
        <v>17</v>
      </c>
      <c r="B9" s="29">
        <v>-1.246568</v>
      </c>
      <c r="C9" s="13">
        <v>-0.2794416</v>
      </c>
      <c r="D9" s="13">
        <v>0.327511</v>
      </c>
      <c r="E9" s="13">
        <v>1.275895</v>
      </c>
      <c r="F9" s="25">
        <v>-0.7068627</v>
      </c>
      <c r="G9" s="35">
        <v>0.0436455</v>
      </c>
    </row>
    <row r="10" spans="1:7" ht="12">
      <c r="A10" s="20" t="s">
        <v>18</v>
      </c>
      <c r="B10" s="29">
        <v>-0.3146862</v>
      </c>
      <c r="C10" s="13">
        <v>0.1825381</v>
      </c>
      <c r="D10" s="13">
        <v>0.002646313</v>
      </c>
      <c r="E10" s="13">
        <v>0.9406623</v>
      </c>
      <c r="F10" s="25">
        <v>-1.961556</v>
      </c>
      <c r="G10" s="35">
        <v>-0.03580633</v>
      </c>
    </row>
    <row r="11" spans="1:7" ht="12">
      <c r="A11" s="21" t="s">
        <v>19</v>
      </c>
      <c r="B11" s="31">
        <v>1.863843</v>
      </c>
      <c r="C11" s="15">
        <v>1.449471</v>
      </c>
      <c r="D11" s="15">
        <v>1.738325</v>
      </c>
      <c r="E11" s="15">
        <v>0.1240375</v>
      </c>
      <c r="F11" s="27">
        <v>12.31477</v>
      </c>
      <c r="G11" s="37">
        <v>2.706239</v>
      </c>
    </row>
    <row r="12" spans="1:7" ht="12">
      <c r="A12" s="20" t="s">
        <v>20</v>
      </c>
      <c r="B12" s="29">
        <v>-0.03880306</v>
      </c>
      <c r="C12" s="13">
        <v>-0.431915</v>
      </c>
      <c r="D12" s="13">
        <v>-0.2349782</v>
      </c>
      <c r="E12" s="13">
        <v>-0.7214958</v>
      </c>
      <c r="F12" s="25">
        <v>-0.7156058</v>
      </c>
      <c r="G12" s="49">
        <v>-0.4349661</v>
      </c>
    </row>
    <row r="13" spans="1:7" ht="12">
      <c r="A13" s="20" t="s">
        <v>21</v>
      </c>
      <c r="B13" s="29">
        <v>-0.04645492</v>
      </c>
      <c r="C13" s="13">
        <v>0.03159896</v>
      </c>
      <c r="D13" s="13">
        <v>-0.003508091</v>
      </c>
      <c r="E13" s="13">
        <v>0.001687365</v>
      </c>
      <c r="F13" s="25">
        <v>-0.2540657</v>
      </c>
      <c r="G13" s="35">
        <v>-0.03338676</v>
      </c>
    </row>
    <row r="14" spans="1:7" ht="12">
      <c r="A14" s="20" t="s">
        <v>22</v>
      </c>
      <c r="B14" s="29">
        <v>0.07256963</v>
      </c>
      <c r="C14" s="13">
        <v>-0.03228537</v>
      </c>
      <c r="D14" s="13">
        <v>-0.0600294</v>
      </c>
      <c r="E14" s="13">
        <v>-0.1676628</v>
      </c>
      <c r="F14" s="25">
        <v>0.2348797</v>
      </c>
      <c r="G14" s="35">
        <v>-0.02076701</v>
      </c>
    </row>
    <row r="15" spans="1:7" ht="12">
      <c r="A15" s="21" t="s">
        <v>23</v>
      </c>
      <c r="B15" s="31">
        <v>-0.423738</v>
      </c>
      <c r="C15" s="15">
        <v>-0.1711742</v>
      </c>
      <c r="D15" s="15">
        <v>-0.1394661</v>
      </c>
      <c r="E15" s="15">
        <v>-0.3167281</v>
      </c>
      <c r="F15" s="27">
        <v>-0.4969819</v>
      </c>
      <c r="G15" s="37">
        <v>-0.2785872</v>
      </c>
    </row>
    <row r="16" spans="1:7" ht="12">
      <c r="A16" s="20" t="s">
        <v>24</v>
      </c>
      <c r="B16" s="29">
        <v>-0.002654254</v>
      </c>
      <c r="C16" s="13">
        <v>0.007973941</v>
      </c>
      <c r="D16" s="13">
        <v>0.005141892</v>
      </c>
      <c r="E16" s="13">
        <v>-0.006673978</v>
      </c>
      <c r="F16" s="25">
        <v>-0.03563971</v>
      </c>
      <c r="G16" s="35">
        <v>-0.003579454</v>
      </c>
    </row>
    <row r="17" spans="1:7" ht="12">
      <c r="A17" s="20" t="s">
        <v>25</v>
      </c>
      <c r="B17" s="29">
        <v>-0.002656535</v>
      </c>
      <c r="C17" s="13">
        <v>-0.008913412</v>
      </c>
      <c r="D17" s="13">
        <v>-0.01802019</v>
      </c>
      <c r="E17" s="13">
        <v>-0.03468838</v>
      </c>
      <c r="F17" s="25">
        <v>-0.02069241</v>
      </c>
      <c r="G17" s="35">
        <v>-0.01796642</v>
      </c>
    </row>
    <row r="18" spans="1:7" ht="12">
      <c r="A18" s="20" t="s">
        <v>26</v>
      </c>
      <c r="B18" s="29">
        <v>0.0445723</v>
      </c>
      <c r="C18" s="13">
        <v>0.008439962</v>
      </c>
      <c r="D18" s="13">
        <v>0.05438717</v>
      </c>
      <c r="E18" s="13">
        <v>-0.02969811</v>
      </c>
      <c r="F18" s="25">
        <v>0.08512174</v>
      </c>
      <c r="G18" s="35">
        <v>0.02575969</v>
      </c>
    </row>
    <row r="19" spans="1:7" ht="12">
      <c r="A19" s="21" t="s">
        <v>27</v>
      </c>
      <c r="B19" s="31">
        <v>-0.2156159</v>
      </c>
      <c r="C19" s="15">
        <v>-0.1977944</v>
      </c>
      <c r="D19" s="15">
        <v>-0.2073867</v>
      </c>
      <c r="E19" s="15">
        <v>-0.1992558</v>
      </c>
      <c r="F19" s="27">
        <v>-0.1508478</v>
      </c>
      <c r="G19" s="37">
        <v>-0.1967903</v>
      </c>
    </row>
    <row r="20" spans="1:7" ht="12.75" thickBot="1">
      <c r="A20" s="44" t="s">
        <v>28</v>
      </c>
      <c r="B20" s="45">
        <v>-0.009517934</v>
      </c>
      <c r="C20" s="46">
        <v>0.002933289</v>
      </c>
      <c r="D20" s="46">
        <v>-0.002995051</v>
      </c>
      <c r="E20" s="46">
        <v>-0.0004460645</v>
      </c>
      <c r="F20" s="47">
        <v>0.001049702</v>
      </c>
      <c r="G20" s="48">
        <v>-0.001363042</v>
      </c>
    </row>
    <row r="21" spans="1:7" ht="12.75" thickTop="1">
      <c r="A21" s="6" t="s">
        <v>29</v>
      </c>
      <c r="B21" s="39">
        <v>-98.12204</v>
      </c>
      <c r="C21" s="40">
        <v>57.93941</v>
      </c>
      <c r="D21" s="40">
        <v>-23.5042</v>
      </c>
      <c r="E21" s="40">
        <v>59.29238</v>
      </c>
      <c r="F21" s="41">
        <v>-62.53338</v>
      </c>
      <c r="G21" s="43">
        <v>-0.0007505875</v>
      </c>
    </row>
    <row r="22" spans="1:7" ht="12">
      <c r="A22" s="20" t="s">
        <v>30</v>
      </c>
      <c r="B22" s="29">
        <v>48.30716</v>
      </c>
      <c r="C22" s="13">
        <v>15.48932</v>
      </c>
      <c r="D22" s="13">
        <v>-17.27893</v>
      </c>
      <c r="E22" s="13">
        <v>-12.04923</v>
      </c>
      <c r="F22" s="25">
        <v>-28.06405</v>
      </c>
      <c r="G22" s="36">
        <v>0</v>
      </c>
    </row>
    <row r="23" spans="1:7" ht="12">
      <c r="A23" s="20" t="s">
        <v>31</v>
      </c>
      <c r="B23" s="29">
        <v>3.104605</v>
      </c>
      <c r="C23" s="13">
        <v>1.336818</v>
      </c>
      <c r="D23" s="13">
        <v>1.391454</v>
      </c>
      <c r="E23" s="13">
        <v>3.47638</v>
      </c>
      <c r="F23" s="25">
        <v>6.017185</v>
      </c>
      <c r="G23" s="35">
        <v>2.744276</v>
      </c>
    </row>
    <row r="24" spans="1:7" ht="12">
      <c r="A24" s="20" t="s">
        <v>32</v>
      </c>
      <c r="B24" s="29">
        <v>-1.383081</v>
      </c>
      <c r="C24" s="13">
        <v>-1.767855</v>
      </c>
      <c r="D24" s="13">
        <v>-1.082761</v>
      </c>
      <c r="E24" s="13">
        <v>-0.478016</v>
      </c>
      <c r="F24" s="25">
        <v>-1.487499</v>
      </c>
      <c r="G24" s="35">
        <v>-1.199532</v>
      </c>
    </row>
    <row r="25" spans="1:7" ht="12">
      <c r="A25" s="20" t="s">
        <v>33</v>
      </c>
      <c r="B25" s="29">
        <v>0.5248409</v>
      </c>
      <c r="C25" s="13">
        <v>0.8554791</v>
      </c>
      <c r="D25" s="13">
        <v>0.872458</v>
      </c>
      <c r="E25" s="13">
        <v>1.415905</v>
      </c>
      <c r="F25" s="25">
        <v>-1.940585</v>
      </c>
      <c r="G25" s="35">
        <v>0.5743086</v>
      </c>
    </row>
    <row r="26" spans="1:7" ht="12">
      <c r="A26" s="21" t="s">
        <v>34</v>
      </c>
      <c r="B26" s="31">
        <v>0.7663392</v>
      </c>
      <c r="C26" s="15">
        <v>0.3645736</v>
      </c>
      <c r="D26" s="15">
        <v>-0.3067111</v>
      </c>
      <c r="E26" s="15">
        <v>0.0666811</v>
      </c>
      <c r="F26" s="27">
        <v>1.959836</v>
      </c>
      <c r="G26" s="37">
        <v>0.4020929</v>
      </c>
    </row>
    <row r="27" spans="1:7" ht="12">
      <c r="A27" s="20" t="s">
        <v>35</v>
      </c>
      <c r="B27" s="29">
        <v>0.3337071</v>
      </c>
      <c r="C27" s="13">
        <v>0.09843262</v>
      </c>
      <c r="D27" s="13">
        <v>0.3412045</v>
      </c>
      <c r="E27" s="13">
        <v>0.1184089</v>
      </c>
      <c r="F27" s="25">
        <v>0.6108231</v>
      </c>
      <c r="G27" s="35">
        <v>0.2639557</v>
      </c>
    </row>
    <row r="28" spans="1:7" ht="12">
      <c r="A28" s="20" t="s">
        <v>36</v>
      </c>
      <c r="B28" s="29">
        <v>-0.1628854</v>
      </c>
      <c r="C28" s="13">
        <v>-0.3131511</v>
      </c>
      <c r="D28" s="13">
        <v>0.1262504</v>
      </c>
      <c r="E28" s="13">
        <v>-0.09157746</v>
      </c>
      <c r="F28" s="25">
        <v>-0.2220775</v>
      </c>
      <c r="G28" s="35">
        <v>-0.1202229</v>
      </c>
    </row>
    <row r="29" spans="1:7" ht="12">
      <c r="A29" s="20" t="s">
        <v>37</v>
      </c>
      <c r="B29" s="29">
        <v>0.1045638</v>
      </c>
      <c r="C29" s="13">
        <v>0.1788741</v>
      </c>
      <c r="D29" s="13">
        <v>0.06291352</v>
      </c>
      <c r="E29" s="13">
        <v>0.002025373</v>
      </c>
      <c r="F29" s="25">
        <v>0.03162363</v>
      </c>
      <c r="G29" s="35">
        <v>0.0780434</v>
      </c>
    </row>
    <row r="30" spans="1:7" ht="12">
      <c r="A30" s="21" t="s">
        <v>38</v>
      </c>
      <c r="B30" s="31">
        <v>0.07910901</v>
      </c>
      <c r="C30" s="15">
        <v>0.1466414</v>
      </c>
      <c r="D30" s="15">
        <v>0.003753461</v>
      </c>
      <c r="E30" s="15">
        <v>-0.00152034</v>
      </c>
      <c r="F30" s="27">
        <v>0.3203993</v>
      </c>
      <c r="G30" s="37">
        <v>0.08993996</v>
      </c>
    </row>
    <row r="31" spans="1:7" ht="12">
      <c r="A31" s="20" t="s">
        <v>39</v>
      </c>
      <c r="B31" s="29">
        <v>0.001211248</v>
      </c>
      <c r="C31" s="13">
        <v>0.02345851</v>
      </c>
      <c r="D31" s="13">
        <v>0.01036015</v>
      </c>
      <c r="E31" s="13">
        <v>-0.03336366</v>
      </c>
      <c r="F31" s="25">
        <v>0.05041451</v>
      </c>
      <c r="G31" s="35">
        <v>0.006993472</v>
      </c>
    </row>
    <row r="32" spans="1:7" ht="12">
      <c r="A32" s="20" t="s">
        <v>40</v>
      </c>
      <c r="B32" s="29">
        <v>-0.002116888</v>
      </c>
      <c r="C32" s="13">
        <v>-0.02324122</v>
      </c>
      <c r="D32" s="13">
        <v>0.03176524</v>
      </c>
      <c r="E32" s="13">
        <v>-0.01514061</v>
      </c>
      <c r="F32" s="25">
        <v>-0.02262375</v>
      </c>
      <c r="G32" s="35">
        <v>-0.004915423</v>
      </c>
    </row>
    <row r="33" spans="1:7" ht="12">
      <c r="A33" s="20" t="s">
        <v>41</v>
      </c>
      <c r="B33" s="29">
        <v>0.0822413</v>
      </c>
      <c r="C33" s="13">
        <v>0.03994273</v>
      </c>
      <c r="D33" s="13">
        <v>0.0615195</v>
      </c>
      <c r="E33" s="13">
        <v>0.01981251</v>
      </c>
      <c r="F33" s="25">
        <v>0.05186037</v>
      </c>
      <c r="G33" s="35">
        <v>0.04801196</v>
      </c>
    </row>
    <row r="34" spans="1:7" ht="12">
      <c r="A34" s="21" t="s">
        <v>42</v>
      </c>
      <c r="B34" s="31">
        <v>0.002751427</v>
      </c>
      <c r="C34" s="15">
        <v>0.004805773</v>
      </c>
      <c r="D34" s="15">
        <v>-4.867823E-06</v>
      </c>
      <c r="E34" s="15">
        <v>-0.002468118</v>
      </c>
      <c r="F34" s="27">
        <v>-0.02029069</v>
      </c>
      <c r="G34" s="37">
        <v>-0.001747647</v>
      </c>
    </row>
    <row r="35" spans="1:7" ht="12.75" thickBot="1">
      <c r="A35" s="22" t="s">
        <v>43</v>
      </c>
      <c r="B35" s="32">
        <v>0.0001344706</v>
      </c>
      <c r="C35" s="16">
        <v>0.001851928</v>
      </c>
      <c r="D35" s="16">
        <v>0.0003566353</v>
      </c>
      <c r="E35" s="16">
        <v>-0.004574726</v>
      </c>
      <c r="F35" s="28">
        <v>0.002776358</v>
      </c>
      <c r="G35" s="38">
        <v>-0.0001805201</v>
      </c>
    </row>
    <row r="36" spans="1:7" ht="12">
      <c r="A36" s="4" t="s">
        <v>44</v>
      </c>
      <c r="B36" s="3">
        <v>21.24023</v>
      </c>
      <c r="C36" s="3">
        <v>21.23718</v>
      </c>
      <c r="D36" s="3">
        <v>21.24023</v>
      </c>
      <c r="E36" s="3">
        <v>21.23718</v>
      </c>
      <c r="F36" s="3">
        <v>21.24329</v>
      </c>
      <c r="G36" s="3"/>
    </row>
    <row r="37" spans="1:6" ht="12">
      <c r="A37" s="4" t="s">
        <v>45</v>
      </c>
      <c r="B37" s="2">
        <v>0.1424154</v>
      </c>
      <c r="C37" s="2">
        <v>0.08646647</v>
      </c>
      <c r="D37" s="2">
        <v>0.03967285</v>
      </c>
      <c r="E37" s="2">
        <v>0.03560384</v>
      </c>
      <c r="F37" s="2">
        <v>0.0096639</v>
      </c>
    </row>
    <row r="38" spans="1:7" ht="12">
      <c r="A38" s="4" t="s">
        <v>53</v>
      </c>
      <c r="B38" s="2">
        <v>7.66957E-05</v>
      </c>
      <c r="C38" s="2">
        <v>-0.000199338</v>
      </c>
      <c r="D38" s="2">
        <v>0.0002213621</v>
      </c>
      <c r="E38" s="2">
        <v>-0.0003822519</v>
      </c>
      <c r="F38" s="2">
        <v>0.0005683269</v>
      </c>
      <c r="G38" s="2">
        <v>0.0002785282</v>
      </c>
    </row>
    <row r="39" spans="1:7" ht="12.75" thickBot="1">
      <c r="A39" s="4" t="s">
        <v>54</v>
      </c>
      <c r="B39" s="2">
        <v>0.000166437</v>
      </c>
      <c r="C39" s="2">
        <v>-9.818823E-05</v>
      </c>
      <c r="D39" s="2">
        <v>4.033963E-05</v>
      </c>
      <c r="E39" s="2">
        <v>-0.0001012576</v>
      </c>
      <c r="F39" s="2">
        <v>0.0001079017</v>
      </c>
      <c r="G39" s="2">
        <v>0.0004526982</v>
      </c>
    </row>
    <row r="40" spans="2:7" ht="12.75" thickBot="1">
      <c r="B40" s="7" t="s">
        <v>46</v>
      </c>
      <c r="C40" s="18">
        <v>-0.003758</v>
      </c>
      <c r="D40" s="17" t="s">
        <v>47</v>
      </c>
      <c r="E40" s="18">
        <v>3.11675</v>
      </c>
      <c r="F40" s="17" t="s">
        <v>48</v>
      </c>
      <c r="G40" s="8">
        <v>55.083072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8.28125" style="0" bestFit="1" customWidth="1"/>
    <col min="6" max="7" width="12.57421875" style="0" bestFit="1" customWidth="1"/>
    <col min="8" max="8" width="12.00390625" style="0" bestFit="1" customWidth="1"/>
    <col min="9" max="9" width="13.14062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0.002266</v>
      </c>
      <c r="C4">
        <v>0.003758</v>
      </c>
      <c r="D4">
        <v>0.003756</v>
      </c>
      <c r="E4">
        <v>0.003759</v>
      </c>
      <c r="F4">
        <v>0.002079</v>
      </c>
      <c r="G4">
        <v>0.011712</v>
      </c>
    </row>
    <row r="5" spans="1:7" ht="12.75">
      <c r="A5" t="s">
        <v>13</v>
      </c>
      <c r="B5">
        <v>2.415339</v>
      </c>
      <c r="C5">
        <v>0.774465</v>
      </c>
      <c r="D5">
        <v>-0.863945</v>
      </c>
      <c r="E5">
        <v>-0.602461</v>
      </c>
      <c r="F5">
        <v>-1.403199</v>
      </c>
      <c r="G5">
        <v>5.61632</v>
      </c>
    </row>
    <row r="6" spans="1:7" ht="12.75">
      <c r="A6" t="s">
        <v>14</v>
      </c>
      <c r="B6" s="50">
        <v>-44.64217</v>
      </c>
      <c r="C6" s="50">
        <v>117.1682</v>
      </c>
      <c r="D6" s="50">
        <v>-130.254</v>
      </c>
      <c r="E6" s="50">
        <v>224.9258</v>
      </c>
      <c r="F6" s="50">
        <v>-334.4881</v>
      </c>
      <c r="G6" s="50">
        <v>0.0005448952</v>
      </c>
    </row>
    <row r="7" spans="1:7" ht="12.75">
      <c r="A7" t="s">
        <v>15</v>
      </c>
      <c r="B7" s="50">
        <v>10000</v>
      </c>
      <c r="C7" s="50">
        <v>10000</v>
      </c>
      <c r="D7" s="50">
        <v>10000</v>
      </c>
      <c r="E7" s="50">
        <v>10000</v>
      </c>
      <c r="F7" s="50">
        <v>10000</v>
      </c>
      <c r="G7" s="50">
        <v>10000</v>
      </c>
    </row>
    <row r="8" spans="1:7" ht="12.75">
      <c r="A8" t="s">
        <v>16</v>
      </c>
      <c r="B8" s="50">
        <v>-0.1833617</v>
      </c>
      <c r="C8" s="50">
        <v>-0.5272424</v>
      </c>
      <c r="D8" s="50">
        <v>-1.477144</v>
      </c>
      <c r="E8" s="50">
        <v>-3.002911</v>
      </c>
      <c r="F8" s="50">
        <v>-4.06342</v>
      </c>
      <c r="G8" s="50">
        <v>-1.77228</v>
      </c>
    </row>
    <row r="9" spans="1:7" ht="12.75">
      <c r="A9" t="s">
        <v>17</v>
      </c>
      <c r="B9" s="50">
        <v>-1.246568</v>
      </c>
      <c r="C9" s="50">
        <v>-0.2794416</v>
      </c>
      <c r="D9" s="50">
        <v>0.327511</v>
      </c>
      <c r="E9" s="50">
        <v>1.275895</v>
      </c>
      <c r="F9" s="50">
        <v>-0.7068627</v>
      </c>
      <c r="G9" s="50">
        <v>0.0436455</v>
      </c>
    </row>
    <row r="10" spans="1:7" ht="12.75">
      <c r="A10" t="s">
        <v>18</v>
      </c>
      <c r="B10" s="50">
        <v>-0.3146862</v>
      </c>
      <c r="C10" s="50">
        <v>0.1825381</v>
      </c>
      <c r="D10" s="50">
        <v>0.002646313</v>
      </c>
      <c r="E10" s="50">
        <v>0.9406623</v>
      </c>
      <c r="F10" s="50">
        <v>-1.961556</v>
      </c>
      <c r="G10" s="50">
        <v>-0.03580633</v>
      </c>
    </row>
    <row r="11" spans="1:7" ht="12.75">
      <c r="A11" t="s">
        <v>19</v>
      </c>
      <c r="B11" s="50">
        <v>1.863843</v>
      </c>
      <c r="C11" s="50">
        <v>1.449471</v>
      </c>
      <c r="D11" s="50">
        <v>1.738325</v>
      </c>
      <c r="E11" s="50">
        <v>0.1240375</v>
      </c>
      <c r="F11" s="50">
        <v>12.31477</v>
      </c>
      <c r="G11" s="50">
        <v>2.706239</v>
      </c>
    </row>
    <row r="12" spans="1:7" ht="12.75">
      <c r="A12" t="s">
        <v>20</v>
      </c>
      <c r="B12" s="50">
        <v>-0.03880306</v>
      </c>
      <c r="C12" s="50">
        <v>-0.431915</v>
      </c>
      <c r="D12" s="50">
        <v>-0.2349782</v>
      </c>
      <c r="E12" s="50">
        <v>-0.7214958</v>
      </c>
      <c r="F12" s="50">
        <v>-0.7156058</v>
      </c>
      <c r="G12" s="50">
        <v>-0.4349661</v>
      </c>
    </row>
    <row r="13" spans="1:7" ht="12.75">
      <c r="A13" t="s">
        <v>21</v>
      </c>
      <c r="B13" s="50">
        <v>-0.04645492</v>
      </c>
      <c r="C13" s="50">
        <v>0.03159896</v>
      </c>
      <c r="D13" s="50">
        <v>-0.003508091</v>
      </c>
      <c r="E13" s="50">
        <v>0.001687365</v>
      </c>
      <c r="F13" s="50">
        <v>-0.2540657</v>
      </c>
      <c r="G13" s="50">
        <v>-0.03338676</v>
      </c>
    </row>
    <row r="14" spans="1:7" ht="12.75">
      <c r="A14" t="s">
        <v>22</v>
      </c>
      <c r="B14" s="50">
        <v>0.07256963</v>
      </c>
      <c r="C14" s="50">
        <v>-0.03228537</v>
      </c>
      <c r="D14" s="50">
        <v>-0.0600294</v>
      </c>
      <c r="E14" s="50">
        <v>-0.1676628</v>
      </c>
      <c r="F14" s="50">
        <v>0.2348797</v>
      </c>
      <c r="G14" s="50">
        <v>-0.02076701</v>
      </c>
    </row>
    <row r="15" spans="1:7" ht="12.75">
      <c r="A15" t="s">
        <v>23</v>
      </c>
      <c r="B15" s="50">
        <v>-0.423738</v>
      </c>
      <c r="C15" s="50">
        <v>-0.1711742</v>
      </c>
      <c r="D15" s="50">
        <v>-0.1394661</v>
      </c>
      <c r="E15" s="50">
        <v>-0.3167281</v>
      </c>
      <c r="F15" s="50">
        <v>-0.4969819</v>
      </c>
      <c r="G15" s="50">
        <v>-0.2785872</v>
      </c>
    </row>
    <row r="16" spans="1:7" ht="12.75">
      <c r="A16" t="s">
        <v>24</v>
      </c>
      <c r="B16" s="50">
        <v>-0.002654254</v>
      </c>
      <c r="C16" s="50">
        <v>0.007973941</v>
      </c>
      <c r="D16" s="50">
        <v>0.005141892</v>
      </c>
      <c r="E16" s="50">
        <v>-0.006673978</v>
      </c>
      <c r="F16" s="50">
        <v>-0.03563971</v>
      </c>
      <c r="G16" s="50">
        <v>-0.003579454</v>
      </c>
    </row>
    <row r="17" spans="1:7" ht="12.75">
      <c r="A17" t="s">
        <v>25</v>
      </c>
      <c r="B17" s="50">
        <v>-0.002656535</v>
      </c>
      <c r="C17" s="50">
        <v>-0.008913412</v>
      </c>
      <c r="D17" s="50">
        <v>-0.01802019</v>
      </c>
      <c r="E17" s="50">
        <v>-0.03468838</v>
      </c>
      <c r="F17" s="50">
        <v>-0.02069241</v>
      </c>
      <c r="G17" s="50">
        <v>-0.01796642</v>
      </c>
    </row>
    <row r="18" spans="1:7" ht="12.75">
      <c r="A18" t="s">
        <v>26</v>
      </c>
      <c r="B18" s="50">
        <v>0.0445723</v>
      </c>
      <c r="C18" s="50">
        <v>0.008439962</v>
      </c>
      <c r="D18" s="50">
        <v>0.05438717</v>
      </c>
      <c r="E18" s="50">
        <v>-0.02969811</v>
      </c>
      <c r="F18" s="50">
        <v>0.08512174</v>
      </c>
      <c r="G18" s="50">
        <v>0.02575969</v>
      </c>
    </row>
    <row r="19" spans="1:7" ht="12.75">
      <c r="A19" t="s">
        <v>27</v>
      </c>
      <c r="B19" s="50">
        <v>-0.2156159</v>
      </c>
      <c r="C19" s="50">
        <v>-0.1977944</v>
      </c>
      <c r="D19" s="50">
        <v>-0.2073867</v>
      </c>
      <c r="E19" s="50">
        <v>-0.1992558</v>
      </c>
      <c r="F19" s="50">
        <v>-0.1508478</v>
      </c>
      <c r="G19" s="50">
        <v>-0.1967903</v>
      </c>
    </row>
    <row r="20" spans="1:7" ht="12.75">
      <c r="A20" t="s">
        <v>28</v>
      </c>
      <c r="B20" s="50">
        <v>-0.009517934</v>
      </c>
      <c r="C20" s="50">
        <v>0.002933289</v>
      </c>
      <c r="D20" s="50">
        <v>-0.002995051</v>
      </c>
      <c r="E20" s="50">
        <v>-0.0004460645</v>
      </c>
      <c r="F20" s="50">
        <v>0.001049702</v>
      </c>
      <c r="G20" s="50">
        <v>-0.001363042</v>
      </c>
    </row>
    <row r="21" spans="1:7" ht="12.75">
      <c r="A21" t="s">
        <v>29</v>
      </c>
      <c r="B21" s="50">
        <v>-98.12204</v>
      </c>
      <c r="C21" s="50">
        <v>57.93941</v>
      </c>
      <c r="D21" s="50">
        <v>-23.5042</v>
      </c>
      <c r="E21" s="50">
        <v>59.29238</v>
      </c>
      <c r="F21" s="50">
        <v>-62.53338</v>
      </c>
      <c r="G21" s="50">
        <v>-0.0007505875</v>
      </c>
    </row>
    <row r="22" spans="1:7" ht="12.75">
      <c r="A22" t="s">
        <v>30</v>
      </c>
      <c r="B22" s="50">
        <v>48.30716</v>
      </c>
      <c r="C22" s="50">
        <v>15.48932</v>
      </c>
      <c r="D22" s="50">
        <v>-17.27893</v>
      </c>
      <c r="E22" s="50">
        <v>-12.04923</v>
      </c>
      <c r="F22" s="50">
        <v>-28.06405</v>
      </c>
      <c r="G22" s="50">
        <v>0</v>
      </c>
    </row>
    <row r="23" spans="1:7" ht="12.75">
      <c r="A23" t="s">
        <v>31</v>
      </c>
      <c r="B23" s="50">
        <v>3.104605</v>
      </c>
      <c r="C23" s="50">
        <v>1.336818</v>
      </c>
      <c r="D23" s="50">
        <v>1.391454</v>
      </c>
      <c r="E23" s="50">
        <v>3.47638</v>
      </c>
      <c r="F23" s="50">
        <v>6.017185</v>
      </c>
      <c r="G23" s="50">
        <v>2.744276</v>
      </c>
    </row>
    <row r="24" spans="1:7" ht="12.75">
      <c r="A24" t="s">
        <v>32</v>
      </c>
      <c r="B24" s="50">
        <v>-1.383081</v>
      </c>
      <c r="C24" s="50">
        <v>-1.767855</v>
      </c>
      <c r="D24" s="50">
        <v>-1.082761</v>
      </c>
      <c r="E24" s="50">
        <v>-0.478016</v>
      </c>
      <c r="F24" s="50">
        <v>-1.487499</v>
      </c>
      <c r="G24" s="50">
        <v>-1.199532</v>
      </c>
    </row>
    <row r="25" spans="1:7" ht="12.75">
      <c r="A25" t="s">
        <v>33</v>
      </c>
      <c r="B25" s="50">
        <v>0.5248409</v>
      </c>
      <c r="C25" s="50">
        <v>0.8554791</v>
      </c>
      <c r="D25" s="50">
        <v>0.872458</v>
      </c>
      <c r="E25" s="50">
        <v>1.415905</v>
      </c>
      <c r="F25" s="50">
        <v>-1.940585</v>
      </c>
      <c r="G25" s="50">
        <v>0.5743086</v>
      </c>
    </row>
    <row r="26" spans="1:7" ht="12.75">
      <c r="A26" t="s">
        <v>34</v>
      </c>
      <c r="B26" s="50">
        <v>0.7663392</v>
      </c>
      <c r="C26" s="50">
        <v>0.3645736</v>
      </c>
      <c r="D26" s="50">
        <v>-0.3067111</v>
      </c>
      <c r="E26" s="50">
        <v>0.0666811</v>
      </c>
      <c r="F26" s="50">
        <v>1.959836</v>
      </c>
      <c r="G26" s="50">
        <v>0.4020929</v>
      </c>
    </row>
    <row r="27" spans="1:7" ht="12.75">
      <c r="A27" t="s">
        <v>35</v>
      </c>
      <c r="B27" s="50">
        <v>0.3337071</v>
      </c>
      <c r="C27" s="50">
        <v>0.09843262</v>
      </c>
      <c r="D27" s="50">
        <v>0.3412045</v>
      </c>
      <c r="E27" s="50">
        <v>0.1184089</v>
      </c>
      <c r="F27" s="50">
        <v>0.6108231</v>
      </c>
      <c r="G27" s="50">
        <v>0.2639557</v>
      </c>
    </row>
    <row r="28" spans="1:7" ht="12.75">
      <c r="A28" t="s">
        <v>36</v>
      </c>
      <c r="B28" s="50">
        <v>-0.1628854</v>
      </c>
      <c r="C28" s="50">
        <v>-0.3131511</v>
      </c>
      <c r="D28" s="50">
        <v>0.1262504</v>
      </c>
      <c r="E28" s="50">
        <v>-0.09157746</v>
      </c>
      <c r="F28" s="50">
        <v>-0.2220775</v>
      </c>
      <c r="G28" s="50">
        <v>-0.1202229</v>
      </c>
    </row>
    <row r="29" spans="1:7" ht="12.75">
      <c r="A29" t="s">
        <v>37</v>
      </c>
      <c r="B29" s="50">
        <v>0.1045638</v>
      </c>
      <c r="C29" s="50">
        <v>0.1788741</v>
      </c>
      <c r="D29" s="50">
        <v>0.06291352</v>
      </c>
      <c r="E29" s="50">
        <v>0.002025373</v>
      </c>
      <c r="F29" s="50">
        <v>0.03162363</v>
      </c>
      <c r="G29" s="50">
        <v>0.0780434</v>
      </c>
    </row>
    <row r="30" spans="1:7" ht="12.75">
      <c r="A30" t="s">
        <v>38</v>
      </c>
      <c r="B30" s="50">
        <v>0.07910901</v>
      </c>
      <c r="C30" s="50">
        <v>0.1466414</v>
      </c>
      <c r="D30" s="50">
        <v>0.003753461</v>
      </c>
      <c r="E30" s="50">
        <v>-0.00152034</v>
      </c>
      <c r="F30" s="50">
        <v>0.3203993</v>
      </c>
      <c r="G30" s="50">
        <v>0.08993996</v>
      </c>
    </row>
    <row r="31" spans="1:7" ht="12.75">
      <c r="A31" t="s">
        <v>39</v>
      </c>
      <c r="B31" s="50">
        <v>0.001211248</v>
      </c>
      <c r="C31" s="50">
        <v>0.02345851</v>
      </c>
      <c r="D31" s="50">
        <v>0.01036015</v>
      </c>
      <c r="E31" s="50">
        <v>-0.03336366</v>
      </c>
      <c r="F31" s="50">
        <v>0.05041451</v>
      </c>
      <c r="G31" s="50">
        <v>0.006993472</v>
      </c>
    </row>
    <row r="32" spans="1:7" ht="12.75">
      <c r="A32" t="s">
        <v>40</v>
      </c>
      <c r="B32" s="50">
        <v>-0.002116888</v>
      </c>
      <c r="C32" s="50">
        <v>-0.02324122</v>
      </c>
      <c r="D32" s="50">
        <v>0.03176524</v>
      </c>
      <c r="E32" s="50">
        <v>-0.01514061</v>
      </c>
      <c r="F32" s="50">
        <v>-0.02262375</v>
      </c>
      <c r="G32" s="50">
        <v>-0.004915423</v>
      </c>
    </row>
    <row r="33" spans="1:7" ht="12.75">
      <c r="A33" t="s">
        <v>41</v>
      </c>
      <c r="B33" s="50">
        <v>0.0822413</v>
      </c>
      <c r="C33" s="50">
        <v>0.03994273</v>
      </c>
      <c r="D33" s="50">
        <v>0.0615195</v>
      </c>
      <c r="E33" s="50">
        <v>0.01981251</v>
      </c>
      <c r="F33" s="50">
        <v>0.05186037</v>
      </c>
      <c r="G33" s="50">
        <v>0.04801196</v>
      </c>
    </row>
    <row r="34" spans="1:7" ht="12.75">
      <c r="A34" t="s">
        <v>42</v>
      </c>
      <c r="B34" s="50">
        <v>0.002751427</v>
      </c>
      <c r="C34" s="50">
        <v>0.004805773</v>
      </c>
      <c r="D34" s="50">
        <v>-4.867823E-06</v>
      </c>
      <c r="E34" s="50">
        <v>-0.002468118</v>
      </c>
      <c r="F34" s="50">
        <v>-0.02029069</v>
      </c>
      <c r="G34" s="50">
        <v>-0.001747647</v>
      </c>
    </row>
    <row r="35" spans="1:7" ht="12.75">
      <c r="A35" t="s">
        <v>43</v>
      </c>
      <c r="B35" s="50">
        <v>0.0001344706</v>
      </c>
      <c r="C35" s="50">
        <v>0.001851928</v>
      </c>
      <c r="D35" s="50">
        <v>0.0003566353</v>
      </c>
      <c r="E35" s="50">
        <v>-0.004574726</v>
      </c>
      <c r="F35" s="50">
        <v>0.002776358</v>
      </c>
      <c r="G35" s="50">
        <v>-0.0001805201</v>
      </c>
    </row>
    <row r="36" spans="1:6" ht="12.75">
      <c r="A36" t="s">
        <v>44</v>
      </c>
      <c r="B36" s="50">
        <v>21.24023</v>
      </c>
      <c r="C36" s="50">
        <v>21.23718</v>
      </c>
      <c r="D36" s="50">
        <v>21.24023</v>
      </c>
      <c r="E36" s="50">
        <v>21.23718</v>
      </c>
      <c r="F36" s="50">
        <v>21.24329</v>
      </c>
    </row>
    <row r="37" spans="1:6" ht="12.75">
      <c r="A37" t="s">
        <v>45</v>
      </c>
      <c r="B37" s="50">
        <v>0.1424154</v>
      </c>
      <c r="C37" s="50">
        <v>0.08646647</v>
      </c>
      <c r="D37" s="50">
        <v>0.03967285</v>
      </c>
      <c r="E37" s="50">
        <v>0.03560384</v>
      </c>
      <c r="F37" s="50">
        <v>0.0096639</v>
      </c>
    </row>
    <row r="38" spans="1:7" ht="12.75">
      <c r="A38" t="s">
        <v>55</v>
      </c>
      <c r="B38" s="50">
        <v>7.66957E-05</v>
      </c>
      <c r="C38" s="50">
        <v>-0.000199338</v>
      </c>
      <c r="D38" s="50">
        <v>0.0002213621</v>
      </c>
      <c r="E38" s="50">
        <v>-0.0003822519</v>
      </c>
      <c r="F38" s="50">
        <v>0.0005683269</v>
      </c>
      <c r="G38" s="50">
        <v>0.0002785282</v>
      </c>
    </row>
    <row r="39" spans="1:7" ht="12.75">
      <c r="A39" t="s">
        <v>56</v>
      </c>
      <c r="B39" s="50">
        <v>0.000166437</v>
      </c>
      <c r="C39" s="50">
        <v>-9.818823E-05</v>
      </c>
      <c r="D39" s="50">
        <v>4.033963E-05</v>
      </c>
      <c r="E39" s="50">
        <v>-0.0001012576</v>
      </c>
      <c r="F39" s="50">
        <v>0.0001079017</v>
      </c>
      <c r="G39" s="50">
        <v>0.0004526982</v>
      </c>
    </row>
    <row r="40" spans="2:7" ht="12.75">
      <c r="B40" t="s">
        <v>46</v>
      </c>
      <c r="C40">
        <v>-0.003758</v>
      </c>
      <c r="D40" t="s">
        <v>47</v>
      </c>
      <c r="E40">
        <v>3.11675</v>
      </c>
      <c r="F40" t="s">
        <v>48</v>
      </c>
      <c r="G40">
        <v>55.083072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7.669569874779085E-05</v>
      </c>
      <c r="C50">
        <f>-0.017/(C7*C7+C22*C22)*(C21*C22+C6*C7)</f>
        <v>-0.00019933802690068854</v>
      </c>
      <c r="D50">
        <f>-0.017/(D7*D7+D22*D22)*(D21*D22+D6*D7)</f>
        <v>0.00022136209743566824</v>
      </c>
      <c r="E50">
        <f>-0.017/(E7*E7+E22*E22)*(E21*E22+E6*E7)</f>
        <v>-0.00038225185235262886</v>
      </c>
      <c r="F50">
        <f>-0.017/(F7*F7+F22*F22)*(F21*F22+F6*F7)</f>
        <v>0.0005683269541251052</v>
      </c>
      <c r="G50">
        <f>(B50*B$4+C50*C$4+D50*D$4+E50*E$4+F50*F$4)/SUM(B$4:F$4)</f>
        <v>5.0147962007824455E-08</v>
      </c>
    </row>
    <row r="51" spans="1:7" ht="12.75">
      <c r="A51" t="s">
        <v>59</v>
      </c>
      <c r="B51">
        <f>-0.017/(B7*B7+B22*B22)*(B21*B7-B6*B22)</f>
        <v>0.0001664369728609279</v>
      </c>
      <c r="C51">
        <f>-0.017/(C7*C7+C22*C22)*(C21*C7-C6*C22)</f>
        <v>-9.818823595131666E-05</v>
      </c>
      <c r="D51">
        <f>-0.017/(D7*D7+D22*D22)*(D21*D7-D6*D22)</f>
        <v>4.0339630018624416E-05</v>
      </c>
      <c r="E51">
        <f>-0.017/(E7*E7+E22*E22)*(E21*E7-E6*E22)</f>
        <v>-0.00010125763004869229</v>
      </c>
      <c r="F51">
        <f>-0.017/(F7*F7+F22*F22)*(F21*F7-F6*F22)</f>
        <v>0.00010790170160569147</v>
      </c>
      <c r="G51">
        <f>(B51*B$4+C51*C$4+D51*D$4+E51*E$4+F51*F$4)/SUM(B$4:F$4)</f>
        <v>2.1581805819990412E-07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9999.937554810373</v>
      </c>
      <c r="C62">
        <f>C7+(2/0.017)*(C8*C50-C23*C51)</f>
        <v>10000.027806971873</v>
      </c>
      <c r="D62">
        <f>D7+(2/0.017)*(D8*D50-D23*D51)</f>
        <v>9999.954927713694</v>
      </c>
      <c r="E62">
        <f>E7+(2/0.017)*(E8*E50-E23*E51)</f>
        <v>10000.176456269664</v>
      </c>
      <c r="F62">
        <f>F7+(2/0.017)*(F8*F50-F23*F51)</f>
        <v>9999.651927575023</v>
      </c>
    </row>
    <row r="63" spans="1:6" ht="12.75">
      <c r="A63" t="s">
        <v>67</v>
      </c>
      <c r="B63">
        <f>B8+(3/0.017)*(B9*B50-B24*B51)</f>
        <v>-0.15961062745914784</v>
      </c>
      <c r="C63">
        <f>C8+(3/0.017)*(C9*C50-C24*C51)</f>
        <v>-0.5480446164746606</v>
      </c>
      <c r="D63">
        <f>D8+(3/0.017)*(D9*D50-D24*D51)</f>
        <v>-1.4566422294061443</v>
      </c>
      <c r="E63">
        <f>E8+(3/0.017)*(E9*E50-E24*E51)</f>
        <v>-3.097519704901673</v>
      </c>
      <c r="F63">
        <f>F8+(3/0.017)*(F9*F50-F24*F51)</f>
        <v>-4.1059891974186264</v>
      </c>
    </row>
    <row r="64" spans="1:6" ht="12.75">
      <c r="A64" t="s">
        <v>68</v>
      </c>
      <c r="B64">
        <f>B9+(4/0.017)*(B10*B50-B25*B51)</f>
        <v>-1.2728004726176216</v>
      </c>
      <c r="C64">
        <f>C9+(4/0.017)*(C10*C50-C25*C51)</f>
        <v>-0.2682389649331719</v>
      </c>
      <c r="D64">
        <f>D9+(4/0.017)*(D10*D50-D25*D51)</f>
        <v>0.31936774363984993</v>
      </c>
      <c r="E64">
        <f>E9+(4/0.017)*(E10*E50-E25*E51)</f>
        <v>1.2250247124848963</v>
      </c>
      <c r="F64">
        <f>F9+(4/0.017)*(F10*F50-F25*F51)</f>
        <v>-0.919900987815375</v>
      </c>
    </row>
    <row r="65" spans="1:6" ht="12.75">
      <c r="A65" t="s">
        <v>69</v>
      </c>
      <c r="B65">
        <f>B10+(5/0.017)*(B11*B50-B26*B51)</f>
        <v>-0.3101563280563196</v>
      </c>
      <c r="C65">
        <f>C10+(5/0.017)*(C11*C50-C26*C51)</f>
        <v>0.10808579102019208</v>
      </c>
      <c r="D65">
        <f>D10+(5/0.017)*(D11*D50-D26*D51)</f>
        <v>0.11946157191807744</v>
      </c>
      <c r="E65">
        <f>E10+(5/0.017)*(E11*E50-E26*E51)</f>
        <v>0.928703007652603</v>
      </c>
      <c r="F65">
        <f>F10+(5/0.017)*(F11*F50-F26*F51)</f>
        <v>0.0347222604656261</v>
      </c>
    </row>
    <row r="66" spans="1:6" ht="12.75">
      <c r="A66" t="s">
        <v>70</v>
      </c>
      <c r="B66">
        <f>B11+(6/0.017)*(B12*B50-B27*B51)</f>
        <v>1.8431898609365465</v>
      </c>
      <c r="C66">
        <f>C11+(6/0.017)*(C12*C50-C27*C51)</f>
        <v>1.4832693561905919</v>
      </c>
      <c r="D66">
        <f>D11+(6/0.017)*(D12*D50-D27*D51)</f>
        <v>1.7151087657078772</v>
      </c>
      <c r="E66">
        <f>E11+(6/0.017)*(E12*E50-E27*E51)</f>
        <v>0.2256079390371698</v>
      </c>
      <c r="F66">
        <f>F11+(6/0.017)*(F12*F50-F27*F51)</f>
        <v>12.147967558868826</v>
      </c>
    </row>
    <row r="67" spans="1:6" ht="12.75">
      <c r="A67" t="s">
        <v>71</v>
      </c>
      <c r="B67">
        <f>B12+(7/0.017)*(B13*B50-B28*B51)</f>
        <v>-0.029107129267824668</v>
      </c>
      <c r="C67">
        <f>C12+(7/0.017)*(C13*C50-C28*C51)</f>
        <v>-0.44716949406094686</v>
      </c>
      <c r="D67">
        <f>D12+(7/0.017)*(D13*D50-D28*D51)</f>
        <v>-0.23739503350895352</v>
      </c>
      <c r="E67">
        <f>E12+(7/0.017)*(E13*E50-E28*E51)</f>
        <v>-0.7255796473374275</v>
      </c>
      <c r="F67">
        <f>F12+(7/0.017)*(F13*F50-F28*F51)</f>
        <v>-0.7651945598254278</v>
      </c>
    </row>
    <row r="68" spans="1:6" ht="12.75">
      <c r="A68" t="s">
        <v>72</v>
      </c>
      <c r="B68">
        <f>B13+(8/0.017)*(B14*B50-B29*B51)</f>
        <v>-0.05202551005276086</v>
      </c>
      <c r="C68">
        <f>C13+(8/0.017)*(C14*C50-C29*C51)</f>
        <v>0.04289262319526499</v>
      </c>
      <c r="D68">
        <f>D13+(8/0.017)*(D14*D50-D29*D51)</f>
        <v>-0.010955687240834839</v>
      </c>
      <c r="E68">
        <f>E13+(8/0.017)*(E14*E50-E29*E51)</f>
        <v>0.031943600454387266</v>
      </c>
      <c r="F68">
        <f>F13+(8/0.017)*(F14*F50-F29*F51)</f>
        <v>-0.1928533607064143</v>
      </c>
    </row>
    <row r="69" spans="1:6" ht="12.75">
      <c r="A69" t="s">
        <v>73</v>
      </c>
      <c r="B69">
        <f>B14+(9/0.017)*(B15*B50-B30*B51)</f>
        <v>0.048393752628367856</v>
      </c>
      <c r="C69">
        <f>C14+(9/0.017)*(C15*C50-C30*C51)</f>
        <v>-0.006598317705316634</v>
      </c>
      <c r="D69">
        <f>D14+(9/0.017)*(D15*D50-D30*D51)</f>
        <v>-0.0764538291062834</v>
      </c>
      <c r="E69">
        <f>E14+(9/0.017)*(E15*E50-E30*E51)</f>
        <v>-0.10364846988077976</v>
      </c>
      <c r="F69">
        <f>F14+(9/0.017)*(F15*F50-F30*F51)</f>
        <v>0.0670456675111635</v>
      </c>
    </row>
    <row r="70" spans="1:6" ht="12.75">
      <c r="A70" t="s">
        <v>74</v>
      </c>
      <c r="B70">
        <f>B15+(10/0.017)*(B16*B50-B31*B51)</f>
        <v>-0.42397633312687527</v>
      </c>
      <c r="C70">
        <f>C15+(10/0.017)*(C16*C50-C31*C51)</f>
        <v>-0.17075429408859774</v>
      </c>
      <c r="D70">
        <f>D15+(10/0.017)*(D16*D50-D31*D51)</f>
        <v>-0.13904239683531164</v>
      </c>
      <c r="E70">
        <f>E15+(10/0.017)*(E16*E50-E31*E51)</f>
        <v>-0.3172146792284057</v>
      </c>
      <c r="F70">
        <f>F15+(10/0.017)*(F16*F50-F31*F51)</f>
        <v>-0.512096499555776</v>
      </c>
    </row>
    <row r="71" spans="1:6" ht="12.75">
      <c r="A71" t="s">
        <v>75</v>
      </c>
      <c r="B71">
        <f>B16+(11/0.017)*(B17*B50-B32*B51)</f>
        <v>-0.002558111656008278</v>
      </c>
      <c r="C71">
        <f>C16+(11/0.017)*(C17*C50-C32*C51)</f>
        <v>0.007647025896861239</v>
      </c>
      <c r="D71">
        <f>D16+(11/0.017)*(D17*D50-D32*D51)</f>
        <v>0.0017316428282316072</v>
      </c>
      <c r="E71">
        <f>E16+(11/0.017)*(E17*E50-E32*E51)</f>
        <v>0.0009138189096602285</v>
      </c>
      <c r="F71">
        <f>F16+(11/0.017)*(F17*F50-F32*F51)</f>
        <v>-0.04166959502930395</v>
      </c>
    </row>
    <row r="72" spans="1:6" ht="12.75">
      <c r="A72" t="s">
        <v>76</v>
      </c>
      <c r="B72">
        <f>B17+(12/0.017)*(B18*B50-B33*B51)</f>
        <v>-0.009905586286718542</v>
      </c>
      <c r="C72">
        <f>C17+(12/0.017)*(C18*C50-C33*C51)</f>
        <v>-0.007332587887823804</v>
      </c>
      <c r="D72">
        <f>D17+(12/0.017)*(D18*D50-D33*D51)</f>
        <v>-0.011273660007628595</v>
      </c>
      <c r="E72">
        <f>E17+(12/0.017)*(E18*E50-E33*E51)</f>
        <v>-0.025258973858737776</v>
      </c>
      <c r="F72">
        <f>F17+(12/0.017)*(F18*F50-F33*F51)</f>
        <v>0.009506053803620032</v>
      </c>
    </row>
    <row r="73" spans="1:6" ht="12.75">
      <c r="A73" t="s">
        <v>77</v>
      </c>
      <c r="B73">
        <f>B18+(13/0.017)*(B19*B50-B34*B51)</f>
        <v>0.031576313717452884</v>
      </c>
      <c r="C73">
        <f>C18+(13/0.017)*(C19*C50-C34*C51)</f>
        <v>0.03895158584802083</v>
      </c>
      <c r="D73">
        <f>D18+(13/0.017)*(D19*D50-D34*D51)</f>
        <v>0.01928154289181897</v>
      </c>
      <c r="E73">
        <f>E18+(13/0.017)*(E19*E50-E34*E51)</f>
        <v>0.028355288659669263</v>
      </c>
      <c r="F73">
        <f>F18+(13/0.017)*(F19*F50-F34*F51)</f>
        <v>0.021237085910273373</v>
      </c>
    </row>
    <row r="74" spans="1:6" ht="12.75">
      <c r="A74" t="s">
        <v>78</v>
      </c>
      <c r="B74">
        <f>B19+(14/0.017)*(B20*B50-B35*B51)</f>
        <v>-0.2162354950998326</v>
      </c>
      <c r="C74">
        <f>C19+(14/0.017)*(C20*C50-C35*C51)</f>
        <v>-0.1981261822926029</v>
      </c>
      <c r="D74">
        <f>D19+(14/0.017)*(D20*D50-D35*D51)</f>
        <v>-0.2079445401354568</v>
      </c>
      <c r="E74">
        <f>E19+(14/0.017)*(E20*E50-E35*E51)</f>
        <v>-0.19949686100240221</v>
      </c>
      <c r="F74">
        <f>F19+(14/0.017)*(F20*F50-F35*F51)</f>
        <v>-0.15060321160993798</v>
      </c>
    </row>
    <row r="75" spans="1:6" ht="12.75">
      <c r="A75" t="s">
        <v>79</v>
      </c>
      <c r="B75" s="50">
        <f>B20</f>
        <v>-0.009517934</v>
      </c>
      <c r="C75" s="50">
        <f>C20</f>
        <v>0.002933289</v>
      </c>
      <c r="D75" s="50">
        <f>D20</f>
        <v>-0.002995051</v>
      </c>
      <c r="E75" s="50">
        <f>E20</f>
        <v>-0.0004460645</v>
      </c>
      <c r="F75" s="50">
        <f>F20</f>
        <v>0.001049702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48.33158255100285</v>
      </c>
      <c r="C82">
        <f>C22+(2/0.017)*(C8*C51+C23*C50)</f>
        <v>15.46406003985052</v>
      </c>
      <c r="D82">
        <f>D22+(2/0.017)*(D8*D51+D23*D50)</f>
        <v>-17.24970320782576</v>
      </c>
      <c r="E82">
        <f>E22+(2/0.017)*(E8*E51+E23*E50)</f>
        <v>-12.169792946279351</v>
      </c>
      <c r="F82">
        <f>F22+(2/0.017)*(F8*F51+F23*F50)</f>
        <v>-27.71331135398604</v>
      </c>
    </row>
    <row r="83" spans="1:6" ht="12.75">
      <c r="A83" t="s">
        <v>82</v>
      </c>
      <c r="B83">
        <f>B23+(3/0.017)*(B9*B51+B24*B50)</f>
        <v>3.0492724056285128</v>
      </c>
      <c r="C83">
        <f>C23+(3/0.017)*(C9*C51+C24*C50)</f>
        <v>1.4038483421121053</v>
      </c>
      <c r="D83">
        <f>D23+(3/0.017)*(D9*D51+D24*D50)</f>
        <v>1.3514886046915566</v>
      </c>
      <c r="E83">
        <f>E23+(3/0.017)*(E9*E51+E24*E50)</f>
        <v>3.4858261878052734</v>
      </c>
      <c r="F83">
        <f>F23+(3/0.017)*(F9*F51+F24*F50)</f>
        <v>5.85453956516487</v>
      </c>
    </row>
    <row r="84" spans="1:6" ht="12.75">
      <c r="A84" t="s">
        <v>83</v>
      </c>
      <c r="B84">
        <f>B24+(4/0.017)*(B10*B51+B25*B50)</f>
        <v>-1.3859333244640446</v>
      </c>
      <c r="C84">
        <f>C24+(4/0.017)*(C10*C51+C25*C50)</f>
        <v>-1.8121967905603957</v>
      </c>
      <c r="D84">
        <f>D24+(4/0.017)*(D10*D51+D25*D50)</f>
        <v>-1.0372937331548562</v>
      </c>
      <c r="E84">
        <f>E24+(4/0.017)*(E10*E51+E25*E50)</f>
        <v>-0.6277763633363531</v>
      </c>
      <c r="F84">
        <f>F24+(4/0.017)*(F10*F51+F25*F50)</f>
        <v>-1.7968029982272284</v>
      </c>
    </row>
    <row r="85" spans="1:6" ht="12.75">
      <c r="A85" t="s">
        <v>84</v>
      </c>
      <c r="B85">
        <f>B25+(5/0.017)*(B11*B51+B26*B50)</f>
        <v>0.6333665785970157</v>
      </c>
      <c r="C85">
        <f>C25+(5/0.017)*(C11*C51+C26*C50)</f>
        <v>0.7922454580480378</v>
      </c>
      <c r="D85">
        <f>D25+(5/0.017)*(D11*D51+D26*D50)</f>
        <v>0.8731136396909777</v>
      </c>
      <c r="E85">
        <f>E25+(5/0.017)*(E11*E51+E26*E50)</f>
        <v>1.4047142008002718</v>
      </c>
      <c r="F85">
        <f>F25+(5/0.017)*(F11*F51+F26*F50)</f>
        <v>-1.2221696287213382</v>
      </c>
    </row>
    <row r="86" spans="1:6" ht="12.75">
      <c r="A86" t="s">
        <v>85</v>
      </c>
      <c r="B86">
        <f>B26+(6/0.017)*(B12*B51+B27*B50)</f>
        <v>0.7730929536591028</v>
      </c>
      <c r="C86">
        <f>C26+(6/0.017)*(C12*C51+C27*C50)</f>
        <v>0.3726162850626286</v>
      </c>
      <c r="D86">
        <f>D26+(6/0.017)*(D12*D51+D27*D50)</f>
        <v>-0.2833990493679837</v>
      </c>
      <c r="E86">
        <f>E26+(6/0.017)*(E12*E51+E27*E50)</f>
        <v>0.07649107650754637</v>
      </c>
      <c r="F86">
        <f>F26+(6/0.017)*(F12*F51+F27*F50)</f>
        <v>2.055106170035301</v>
      </c>
    </row>
    <row r="87" spans="1:6" ht="12.75">
      <c r="A87" t="s">
        <v>86</v>
      </c>
      <c r="B87">
        <f>B27+(7/0.017)*(B13*B51+B28*B50)</f>
        <v>0.3253793952472488</v>
      </c>
      <c r="C87">
        <f>C27+(7/0.017)*(C13*C51+C28*C50)</f>
        <v>0.12285861610519928</v>
      </c>
      <c r="D87">
        <f>D27+(7/0.017)*(D13*D51+D28*D50)</f>
        <v>0.35265383928068017</v>
      </c>
      <c r="E87">
        <f>E27+(7/0.017)*(E13*E51+E28*E50)</f>
        <v>0.13275263917439714</v>
      </c>
      <c r="F87">
        <f>F27+(7/0.017)*(F13*F51+F28*F50)</f>
        <v>0.5475650262629109</v>
      </c>
    </row>
    <row r="88" spans="1:6" ht="12.75">
      <c r="A88" t="s">
        <v>87</v>
      </c>
      <c r="B88">
        <f>B28+(8/0.017)*(B14*B51+B29*B50)</f>
        <v>-0.15342758200302975</v>
      </c>
      <c r="C88">
        <f>C28+(8/0.017)*(C14*C51+C29*C50)</f>
        <v>-0.32843880194367103</v>
      </c>
      <c r="D88">
        <f>D28+(8/0.017)*(D14*D51+D29*D50)</f>
        <v>0.13166456703906865</v>
      </c>
      <c r="E88">
        <f>E28+(8/0.017)*(E14*E51+E29*E50)</f>
        <v>-0.08395254932029511</v>
      </c>
      <c r="F88">
        <f>F28+(8/0.017)*(F14*F51+F29*F50)</f>
        <v>-0.2016932738263936</v>
      </c>
    </row>
    <row r="89" spans="1:6" ht="12.75">
      <c r="A89" t="s">
        <v>88</v>
      </c>
      <c r="B89">
        <f>B29+(9/0.017)*(B15*B51+B30*B50)</f>
        <v>0.07043879159632171</v>
      </c>
      <c r="C89">
        <f>C29+(9/0.017)*(C15*C51+C30*C50)</f>
        <v>0.17229673344728288</v>
      </c>
      <c r="D89">
        <f>D29+(9/0.017)*(D15*D51+D30*D50)</f>
        <v>0.060374918125244856</v>
      </c>
      <c r="E89">
        <f>E29+(9/0.017)*(E15*E51+E30*E50)</f>
        <v>0.019311879236075243</v>
      </c>
      <c r="F89">
        <f>F29+(9/0.017)*(F15*F51+F30*F50)</f>
        <v>0.09963523531531034</v>
      </c>
    </row>
    <row r="90" spans="1:6" ht="12.75">
      <c r="A90" t="s">
        <v>89</v>
      </c>
      <c r="B90">
        <f>B30+(10/0.017)*(B16*B51+B31*B50)</f>
        <v>0.07890379324161932</v>
      </c>
      <c r="C90">
        <f>C30+(10/0.017)*(C16*C51+C31*C50)</f>
        <v>0.14343015276600005</v>
      </c>
      <c r="D90">
        <f>D30+(10/0.017)*(D16*D51+D31*D50)</f>
        <v>0.005224500149778743</v>
      </c>
      <c r="E90">
        <f>E30+(10/0.017)*(E16*E51+E31*E50)</f>
        <v>0.006379137665612013</v>
      </c>
      <c r="F90">
        <f>F30+(10/0.017)*(F16*F51+F31*F50)</f>
        <v>0.3349912644460449</v>
      </c>
    </row>
    <row r="91" spans="1:6" ht="12.75">
      <c r="A91" t="s">
        <v>90</v>
      </c>
      <c r="B91">
        <f>B31+(11/0.017)*(B17*B51+B32*B50)</f>
        <v>0.0008200997453924057</v>
      </c>
      <c r="C91">
        <f>C31+(11/0.017)*(C17*C51+C32*C50)</f>
        <v>0.027022543089392545</v>
      </c>
      <c r="D91">
        <f>D31+(11/0.017)*(D17*D51+D32*D50)</f>
        <v>0.014439656817606046</v>
      </c>
      <c r="E91">
        <f>E31+(11/0.017)*(E17*E51+E32*E50)</f>
        <v>-0.027346019821173587</v>
      </c>
      <c r="F91">
        <f>F31+(11/0.017)*(F17*F51+F32*F50)</f>
        <v>0.04065011206148146</v>
      </c>
    </row>
    <row r="92" spans="1:6" ht="12.75">
      <c r="A92" t="s">
        <v>91</v>
      </c>
      <c r="B92">
        <f>B32+(12/0.017)*(B18*B51+B33*B50)</f>
        <v>0.007572076226971172</v>
      </c>
      <c r="C92">
        <f>C32+(12/0.017)*(C18*C51+C33*C50)</f>
        <v>-0.029446497624119827</v>
      </c>
      <c r="D92">
        <f>D32+(12/0.017)*(D18*D51+D33*D50)</f>
        <v>0.04292668273088491</v>
      </c>
      <c r="E92">
        <f>E32+(12/0.017)*(E18*E51+E33*E50)</f>
        <v>-0.018363815937691493</v>
      </c>
      <c r="F92">
        <f>F32+(12/0.017)*(F18*F51+F33*F50)</f>
        <v>0.004664551208144636</v>
      </c>
    </row>
    <row r="93" spans="1:6" ht="12.75">
      <c r="A93" t="s">
        <v>92</v>
      </c>
      <c r="B93">
        <f>B33+(13/0.017)*(B19*B51+B34*B50)</f>
        <v>0.05496008493854365</v>
      </c>
      <c r="C93">
        <f>C33+(13/0.017)*(C19*C51+C34*C50)</f>
        <v>0.054061578754320855</v>
      </c>
      <c r="D93">
        <f>D33+(13/0.017)*(D19*D51+D34*D50)</f>
        <v>0.055121220946835005</v>
      </c>
      <c r="E93">
        <f>E33+(13/0.017)*(E19*E51+E34*E50)</f>
        <v>0.03596280210965612</v>
      </c>
      <c r="F93">
        <f>F33+(13/0.017)*(F19*F51+F34*F50)</f>
        <v>0.030595061498380427</v>
      </c>
    </row>
    <row r="94" spans="1:6" ht="12.75">
      <c r="A94" t="s">
        <v>93</v>
      </c>
      <c r="B94">
        <f>B34+(14/0.017)*(B20*B51+B35*B50)</f>
        <v>0.0014553376301700612</v>
      </c>
      <c r="C94">
        <f>C34+(14/0.017)*(C20*C51+C35*C50)</f>
        <v>0.00426457076217732</v>
      </c>
      <c r="D94">
        <f>D34+(14/0.017)*(D20*D51+D35*D50)</f>
        <v>-3.935205575237483E-05</v>
      </c>
      <c r="E94">
        <f>E34+(14/0.017)*(E20*E51+E35*E50)</f>
        <v>-0.0009908174763091633</v>
      </c>
      <c r="F94">
        <f>F34+(14/0.017)*(F20*F51+F35*F50)</f>
        <v>-0.018897983408969605</v>
      </c>
    </row>
    <row r="95" spans="1:6" ht="12.75">
      <c r="A95" t="s">
        <v>94</v>
      </c>
      <c r="B95" s="50">
        <f>B35</f>
        <v>0.0001344706</v>
      </c>
      <c r="C95" s="50">
        <f>C35</f>
        <v>0.001851928</v>
      </c>
      <c r="D95" s="50">
        <f>D35</f>
        <v>0.0003566353</v>
      </c>
      <c r="E95" s="50">
        <f>E35</f>
        <v>-0.004574726</v>
      </c>
      <c r="F95" s="50">
        <f>F35</f>
        <v>0.002776358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9999.999999999998</v>
      </c>
    </row>
    <row r="103" spans="1:11" ht="12.75">
      <c r="A103" t="s">
        <v>67</v>
      </c>
      <c r="B103">
        <f>B63*10000/B62</f>
        <v>-0.15961162415696156</v>
      </c>
      <c r="C103">
        <f>C63*10000/C62</f>
        <v>-0.5480430925327746</v>
      </c>
      <c r="D103">
        <f>D63*10000/D62</f>
        <v>-1.4566487948552973</v>
      </c>
      <c r="E103">
        <f>E63*10000/E62</f>
        <v>-3.0974650481888912</v>
      </c>
      <c r="F103">
        <f>F63*10000/F62</f>
        <v>-4.106132120555074</v>
      </c>
      <c r="G103">
        <f>AVERAGE(C103:E103)</f>
        <v>-1.7007189785256542</v>
      </c>
      <c r="H103">
        <f>STDEV(C103:E103)</f>
        <v>1.2921167779705625</v>
      </c>
      <c r="I103">
        <f>(B103*B4+C103*C4+D103*D4+E103*E4+F103*F4)/SUM(B4:F4)</f>
        <v>-1.7974400403592252</v>
      </c>
      <c r="K103">
        <f>(LN(H103)+LN(H123))/2-LN(K114*K115^3)</f>
        <v>-3.6520547626530186</v>
      </c>
    </row>
    <row r="104" spans="1:11" ht="12.75">
      <c r="A104" t="s">
        <v>68</v>
      </c>
      <c r="B104">
        <f>B64*10000/B62</f>
        <v>-1.2728084206939405</v>
      </c>
      <c r="C104">
        <f>C64*10000/C62</f>
        <v>-0.26823821904391065</v>
      </c>
      <c r="D104">
        <f>D64*10000/D62</f>
        <v>0.31936918310977574</v>
      </c>
      <c r="E104">
        <f>E64*10000/E62</f>
        <v>1.225003096537222</v>
      </c>
      <c r="F104">
        <f>F64*10000/F62</f>
        <v>-0.9199330081466712</v>
      </c>
      <c r="G104">
        <f>AVERAGE(C104:E104)</f>
        <v>0.42537802020102905</v>
      </c>
      <c r="H104">
        <f>STDEV(C104:E104)</f>
        <v>0.7522438512847399</v>
      </c>
      <c r="I104">
        <f>(B104*B4+C104*C4+D104*D4+E104*E4+F104*F4)/SUM(B4:F4)</f>
        <v>-2.7310843429336786E-05</v>
      </c>
      <c r="K104">
        <f>(LN(H104)+LN(H124))/2-LN(K114*K115^4)</f>
        <v>-3.6837229790023445</v>
      </c>
    </row>
    <row r="105" spans="1:11" ht="12.75">
      <c r="A105" t="s">
        <v>69</v>
      </c>
      <c r="B105">
        <f>B65*10000/B62</f>
        <v>-0.31015826484548586</v>
      </c>
      <c r="C105">
        <f>C65*10000/C62</f>
        <v>0.10808549046717277</v>
      </c>
      <c r="D105">
        <f>D65*10000/D62</f>
        <v>0.11946211036112152</v>
      </c>
      <c r="E105">
        <f>E65*10000/E62</f>
        <v>0.9286866203949309</v>
      </c>
      <c r="F105">
        <f>F65*10000/F62</f>
        <v>0.0347234690938352</v>
      </c>
      <c r="G105">
        <f>AVERAGE(C105:E105)</f>
        <v>0.38541140707440835</v>
      </c>
      <c r="H105">
        <f>STDEV(C105:E105)</f>
        <v>0.4705245210681344</v>
      </c>
      <c r="I105">
        <f>(B105*B4+C105*C4+D105*D4+E105*E4+F105*F4)/SUM(B4:F4)</f>
        <v>0.23787869316575525</v>
      </c>
      <c r="K105">
        <f>(LN(H105)+LN(H125))/2-LN(K114*K115^5)</f>
        <v>-3.6231114293163555</v>
      </c>
    </row>
    <row r="106" spans="1:11" ht="12.75">
      <c r="A106" t="s">
        <v>70</v>
      </c>
      <c r="B106">
        <f>B66*10000/B62</f>
        <v>1.8432013708424588</v>
      </c>
      <c r="C106">
        <f>C66*10000/C62</f>
        <v>1.4832652316791342</v>
      </c>
      <c r="D106">
        <f>D66*10000/D62</f>
        <v>1.7151164961300536</v>
      </c>
      <c r="E106">
        <f>E66*10000/E62</f>
        <v>0.22560395811388279</v>
      </c>
      <c r="F106">
        <f>F66*10000/F62</f>
        <v>12.148390410839813</v>
      </c>
      <c r="G106">
        <f>AVERAGE(C106:E106)</f>
        <v>1.1413285619743567</v>
      </c>
      <c r="H106">
        <f>STDEV(C106:E106)</f>
        <v>0.8014689106842755</v>
      </c>
      <c r="I106">
        <f>(B106*B4+C106*C4+D106*D4+E106*E4+F106*F4)/SUM(B4:F4)</f>
        <v>2.7082425117895847</v>
      </c>
      <c r="K106">
        <f>(LN(H106)+LN(H126))/2-LN(K114*K115^6)</f>
        <v>-2.7718393658949916</v>
      </c>
    </row>
    <row r="107" spans="1:11" ht="12.75">
      <c r="A107" t="s">
        <v>71</v>
      </c>
      <c r="B107">
        <f>B67*10000/B62</f>
        <v>-0.029107311028980343</v>
      </c>
      <c r="C107">
        <f>C67*10000/C62</f>
        <v>-0.44716825062145005</v>
      </c>
      <c r="D107">
        <f>D67*10000/D62</f>
        <v>-0.23739610350746804</v>
      </c>
      <c r="E107">
        <f>E67*10000/E62</f>
        <v>-0.7255668442555546</v>
      </c>
      <c r="F107">
        <f>F67*10000/F62</f>
        <v>-0.7652211950651289</v>
      </c>
      <c r="G107">
        <f>AVERAGE(C107:E107)</f>
        <v>-0.4700437327948242</v>
      </c>
      <c r="H107">
        <f>STDEV(C107:E107)</f>
        <v>0.2448880025524571</v>
      </c>
      <c r="I107">
        <f>(B107*B4+C107*C4+D107*D4+E107*E4+F107*F4)/SUM(B4:F4)</f>
        <v>-0.44540759697132554</v>
      </c>
      <c r="K107">
        <f>(LN(H107)+LN(H127))/2-LN(K114*K115^7)</f>
        <v>-3.2372249910791764</v>
      </c>
    </row>
    <row r="108" spans="1:9" ht="12.75">
      <c r="A108" t="s">
        <v>72</v>
      </c>
      <c r="B108">
        <f>B68*10000/B62</f>
        <v>-0.05202583492907363</v>
      </c>
      <c r="C108">
        <f>C68*10000/C62</f>
        <v>0.04289250392419997</v>
      </c>
      <c r="D108">
        <f>D68*10000/D62</f>
        <v>-0.010955736620844606</v>
      </c>
      <c r="E108">
        <f>E68*10000/E62</f>
        <v>0.03194303679947573</v>
      </c>
      <c r="F108">
        <f>F68*10000/F62</f>
        <v>-0.19286007363376537</v>
      </c>
      <c r="G108">
        <f>AVERAGE(C108:E108)</f>
        <v>0.02129326803427703</v>
      </c>
      <c r="H108">
        <f>STDEV(C108:E108)</f>
        <v>0.0284599970750771</v>
      </c>
      <c r="I108">
        <f>(B108*B4+C108*C4+D108*D4+E108*E4+F108*F4)/SUM(B4:F4)</f>
        <v>-0.01784687390865659</v>
      </c>
    </row>
    <row r="109" spans="1:9" ht="12.75">
      <c r="A109" t="s">
        <v>73</v>
      </c>
      <c r="B109">
        <f>B69*10000/B62</f>
        <v>0.0483940548259609</v>
      </c>
      <c r="C109">
        <f>C69*10000/C62</f>
        <v>-0.00659829935744417</v>
      </c>
      <c r="D109">
        <f>D69*10000/D62</f>
        <v>-0.07645417370272405</v>
      </c>
      <c r="E109">
        <f>E69*10000/E62</f>
        <v>-0.10364664097081687</v>
      </c>
      <c r="F109">
        <f>F69*10000/F62</f>
        <v>0.06704800126720259</v>
      </c>
      <c r="G109">
        <f>AVERAGE(C109:E109)</f>
        <v>-0.06223303801032837</v>
      </c>
      <c r="H109">
        <f>STDEV(C109:E109)</f>
        <v>0.05006271744284981</v>
      </c>
      <c r="I109">
        <f>(B109*B4+C109*C4+D109*D4+E109*E4+F109*F4)/SUM(B4:F4)</f>
        <v>-0.028973766548333068</v>
      </c>
    </row>
    <row r="110" spans="1:11" ht="12.75">
      <c r="A110" t="s">
        <v>74</v>
      </c>
      <c r="B110">
        <f>B70*10000/B62</f>
        <v>-0.4239789806716599</v>
      </c>
      <c r="C110">
        <f>C70*10000/C62</f>
        <v>-0.17075381927393277</v>
      </c>
      <c r="D110">
        <f>D70*10000/D62</f>
        <v>-0.1390430235340082</v>
      </c>
      <c r="E110">
        <f>E70*10000/E62</f>
        <v>-0.3172090818752766</v>
      </c>
      <c r="F110">
        <f>F70*10000/F62</f>
        <v>-0.5121143248432674</v>
      </c>
      <c r="G110">
        <f>AVERAGE(C110:E110)</f>
        <v>-0.20900197489440586</v>
      </c>
      <c r="H110">
        <f>STDEV(C110:E110)</f>
        <v>0.0950419756870194</v>
      </c>
      <c r="I110">
        <f>(B110*B4+C110*C4+D110*D4+E110*E4+F110*F4)/SUM(B4:F4)</f>
        <v>-0.28055765395988436</v>
      </c>
      <c r="K110">
        <f>EXP(AVERAGE(K103:K107))</f>
        <v>0.033587856010958976</v>
      </c>
    </row>
    <row r="111" spans="1:9" ht="12.75">
      <c r="A111" t="s">
        <v>75</v>
      </c>
      <c r="B111">
        <f>B71*10000/B62</f>
        <v>-0.0025581276302847743</v>
      </c>
      <c r="C111">
        <f>C71*10000/C62</f>
        <v>0.0076470046328569645</v>
      </c>
      <c r="D111">
        <f>D71*10000/D62</f>
        <v>0.0017316506331769193</v>
      </c>
      <c r="E111">
        <f>E71*10000/E62</f>
        <v>0.0009138027850371628</v>
      </c>
      <c r="F111">
        <f>F71*10000/F62</f>
        <v>-0.041671045483489225</v>
      </c>
      <c r="G111">
        <f>AVERAGE(C111:E111)</f>
        <v>0.0034308193503570154</v>
      </c>
      <c r="H111">
        <f>STDEV(C111:E111)</f>
        <v>0.0036741505859114692</v>
      </c>
      <c r="I111">
        <f>(B111*B4+C111*C4+D111*D4+E111*E4+F111*F4)/SUM(B4:F4)</f>
        <v>-0.0034418179608756393</v>
      </c>
    </row>
    <row r="112" spans="1:9" ht="12.75">
      <c r="A112" t="s">
        <v>76</v>
      </c>
      <c r="B112">
        <f>B72*10000/B62</f>
        <v>-0.009905648142726207</v>
      </c>
      <c r="C112">
        <f>C72*10000/C62</f>
        <v>-0.007332567498173986</v>
      </c>
      <c r="D112">
        <f>D72*10000/D62</f>
        <v>-0.01127371082082078</v>
      </c>
      <c r="E112">
        <f>E72*10000/E62</f>
        <v>-0.02525852815617221</v>
      </c>
      <c r="F112">
        <f>F72*10000/F62</f>
        <v>0.009506384694657376</v>
      </c>
      <c r="G112">
        <f>AVERAGE(C112:E112)</f>
        <v>-0.014621602158388992</v>
      </c>
      <c r="H112">
        <f>STDEV(C112:E112)</f>
        <v>0.009420260011493752</v>
      </c>
      <c r="I112">
        <f>(B112*B4+C112*C4+D112*D4+E112*E4+F112*F4)/SUM(B4:F4)</f>
        <v>-0.010726666586721535</v>
      </c>
    </row>
    <row r="113" spans="1:9" ht="12.75">
      <c r="A113" t="s">
        <v>77</v>
      </c>
      <c r="B113">
        <f>B73*10000/B62</f>
        <v>0.03157651089757396</v>
      </c>
      <c r="C113">
        <f>C73*10000/C62</f>
        <v>0.038951477535756805</v>
      </c>
      <c r="D113">
        <f>D73*10000/D62</f>
        <v>0.019281629798532846</v>
      </c>
      <c r="E113">
        <f>E73*10000/E62</f>
        <v>0.02835478832165183</v>
      </c>
      <c r="F113">
        <f>F73*10000/F62</f>
        <v>0.02123782514040316</v>
      </c>
      <c r="G113">
        <f>AVERAGE(C113:E113)</f>
        <v>0.028862631885313825</v>
      </c>
      <c r="H113">
        <f>STDEV(C113:E113)</f>
        <v>0.009844752730021118</v>
      </c>
      <c r="I113">
        <f>(B113*B4+C113*C4+D113*D4+E113*E4+F113*F4)/SUM(B4:F4)</f>
        <v>0.02824259928060913</v>
      </c>
    </row>
    <row r="114" spans="1:11" ht="12.75">
      <c r="A114" t="s">
        <v>78</v>
      </c>
      <c r="B114">
        <f>B74*10000/B62</f>
        <v>-0.2162368453949141</v>
      </c>
      <c r="C114">
        <f>C74*10000/C62</f>
        <v>-0.19812563136521702</v>
      </c>
      <c r="D114">
        <f>D74*10000/D62</f>
        <v>-0.2079454773932661</v>
      </c>
      <c r="E114">
        <f>E74*10000/E62</f>
        <v>-0.19949334081732786</v>
      </c>
      <c r="F114">
        <f>F74*10000/F62</f>
        <v>-0.1506084538749142</v>
      </c>
      <c r="G114">
        <f>AVERAGE(C114:E114)</f>
        <v>-0.20185481652527035</v>
      </c>
      <c r="H114">
        <f>STDEV(C114:E114)</f>
        <v>0.005318812803911364</v>
      </c>
      <c r="I114">
        <f>(B114*B4+C114*C4+D114*D4+E114*E4+F114*F4)/SUM(B4:F4)</f>
        <v>-0.19711886740701434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-0.009517993435290495</v>
      </c>
      <c r="C115">
        <f>C75*10000/C62</f>
        <v>0.002933280843434209</v>
      </c>
      <c r="D115">
        <f>D75*10000/D62</f>
        <v>-0.002995064499440462</v>
      </c>
      <c r="E115">
        <f>E75*10000/E62</f>
        <v>-0.0004460566290511178</v>
      </c>
      <c r="F115">
        <f>F75*10000/F62</f>
        <v>0.001049738538503869</v>
      </c>
      <c r="G115">
        <f>AVERAGE(C115:E115)</f>
        <v>-0.0001692800950191236</v>
      </c>
      <c r="H115">
        <f>STDEV(C115:E115)</f>
        <v>0.0029738482751208114</v>
      </c>
      <c r="I115">
        <f>(B115*B4+C115*C4+D115*D4+E115*E4+F115*F4)/SUM(B4:F4)</f>
        <v>-0.0013630609823085213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48.33188436037125</v>
      </c>
      <c r="C122">
        <f>C82*10000/C62</f>
        <v>15.464017039101833</v>
      </c>
      <c r="D122">
        <f>D82*10000/D62</f>
        <v>-17.249780956532362</v>
      </c>
      <c r="E122">
        <f>E82*10000/E62</f>
        <v>-12.169578206441981</v>
      </c>
      <c r="F122">
        <f>F82*10000/F62</f>
        <v>-27.71427601151182</v>
      </c>
      <c r="G122">
        <f>AVERAGE(C122:E122)</f>
        <v>-4.651780707957504</v>
      </c>
      <c r="H122">
        <f>STDEV(C122:E122)</f>
        <v>17.60500225066599</v>
      </c>
      <c r="I122">
        <f>(B122*B4+C122*C4+D122*D4+E122*E4+F122*F4)/SUM(B4:F4)</f>
        <v>-0.033280547133954716</v>
      </c>
    </row>
    <row r="123" spans="1:9" ht="12.75">
      <c r="A123" t="s">
        <v>82</v>
      </c>
      <c r="B123">
        <f>B83*10000/B62</f>
        <v>3.0492914469867767</v>
      </c>
      <c r="C123">
        <f>C83*10000/C62</f>
        <v>1.4038444384458237</v>
      </c>
      <c r="D123">
        <f>D83*10000/D62</f>
        <v>1.3514946961871455</v>
      </c>
      <c r="E123">
        <f>E83*10000/E62</f>
        <v>3.48576467930205</v>
      </c>
      <c r="F123">
        <f>F83*10000/F62</f>
        <v>5.854743352636507</v>
      </c>
      <c r="G123">
        <f>AVERAGE(C123:E123)</f>
        <v>2.0803679379783397</v>
      </c>
      <c r="H123">
        <f>STDEV(C123:E123)</f>
        <v>1.217390703213687</v>
      </c>
      <c r="I123">
        <f>(B123*B4+C123*C4+D123*D4+E123*E4+F123*F4)/SUM(B4:F4)</f>
        <v>2.7235597872363977</v>
      </c>
    </row>
    <row r="124" spans="1:9" ht="12.75">
      <c r="A124" t="s">
        <v>83</v>
      </c>
      <c r="B124">
        <f>B84*10000/B62</f>
        <v>-1.3859419790050138</v>
      </c>
      <c r="C124">
        <f>C84*10000/C62</f>
        <v>-1.8121917514038897</v>
      </c>
      <c r="D124">
        <f>D84*10000/D62</f>
        <v>-1.0372984084959413</v>
      </c>
      <c r="E124">
        <f>E84*10000/E62</f>
        <v>-0.6277652860242934</v>
      </c>
      <c r="F124">
        <f>F84*10000/F62</f>
        <v>-1.7968655421618902</v>
      </c>
      <c r="G124">
        <f>AVERAGE(C124:E124)</f>
        <v>-1.1590851486413747</v>
      </c>
      <c r="H124">
        <f>STDEV(C124:E124)</f>
        <v>0.601531811735123</v>
      </c>
      <c r="I124">
        <f>(B124*B4+C124*C4+D124*D4+E124*E4+F124*F4)/SUM(B4:F4)</f>
        <v>-1.276879697837868</v>
      </c>
    </row>
    <row r="125" spans="1:9" ht="12.75">
      <c r="A125" t="s">
        <v>84</v>
      </c>
      <c r="B125">
        <f>B85*10000/B62</f>
        <v>0.6333705336913238</v>
      </c>
      <c r="C125">
        <f>C85*10000/C62</f>
        <v>0.7922432550594468</v>
      </c>
      <c r="D125">
        <f>D85*10000/D62</f>
        <v>0.8731175750315098</v>
      </c>
      <c r="E125">
        <f>E85*10000/E62</f>
        <v>1.4046894141748656</v>
      </c>
      <c r="F125">
        <f>F85*10000/F62</f>
        <v>-1.2222121705567421</v>
      </c>
      <c r="G125">
        <f>AVERAGE(C125:E125)</f>
        <v>1.0233500814219407</v>
      </c>
      <c r="H125">
        <f>STDEV(C125:E125)</f>
        <v>0.3327159883986203</v>
      </c>
      <c r="I125">
        <f>(B125*B4+C125*C4+D125*D4+E125*E4+F125*F4)/SUM(B4:F4)</f>
        <v>0.6678925469952711</v>
      </c>
    </row>
    <row r="126" spans="1:9" ht="12.75">
      <c r="A126" t="s">
        <v>85</v>
      </c>
      <c r="B126">
        <f>B86*10000/B62</f>
        <v>0.7730977812828581</v>
      </c>
      <c r="C126">
        <f>C86*10000/C62</f>
        <v>0.3726152489324539</v>
      </c>
      <c r="D126">
        <f>D86*10000/D62</f>
        <v>-0.2834003267180502</v>
      </c>
      <c r="E126">
        <f>E86*10000/E62</f>
        <v>0.07648972679836052</v>
      </c>
      <c r="F126">
        <f>F86*10000/F62</f>
        <v>2.0551777051040583</v>
      </c>
      <c r="G126">
        <f>AVERAGE(C126:E126)</f>
        <v>0.05523488300425474</v>
      </c>
      <c r="H126">
        <f>STDEV(C126:E126)</f>
        <v>0.3285238730481385</v>
      </c>
      <c r="I126">
        <f>(B126*B4+C126*C4+D126*D4+E126*E4+F126*F4)/SUM(B4:F4)</f>
        <v>0.42565727895175415</v>
      </c>
    </row>
    <row r="127" spans="1:9" ht="12.75">
      <c r="A127" t="s">
        <v>86</v>
      </c>
      <c r="B127">
        <f>B87*10000/B62</f>
        <v>0.3253814270977404</v>
      </c>
      <c r="C127">
        <f>C87*10000/C62</f>
        <v>0.12285827447354102</v>
      </c>
      <c r="D127">
        <f>D87*10000/D62</f>
        <v>0.3526554287793255</v>
      </c>
      <c r="E127">
        <f>E87*10000/E62</f>
        <v>0.13275029671218166</v>
      </c>
      <c r="F127">
        <f>F87*10000/F62</f>
        <v>0.5475840861549855</v>
      </c>
      <c r="G127">
        <f>AVERAGE(C127:E127)</f>
        <v>0.20275466665501607</v>
      </c>
      <c r="H127">
        <f>STDEV(C127:E127)</f>
        <v>0.1299120544448399</v>
      </c>
      <c r="I127">
        <f>(B127*B4+C127*C4+D127*D4+E127*E4+F127*F4)/SUM(B4:F4)</f>
        <v>0.2664249699210846</v>
      </c>
    </row>
    <row r="128" spans="1:9" ht="12.75">
      <c r="A128" t="s">
        <v>87</v>
      </c>
      <c r="B128">
        <f>B88*10000/B62</f>
        <v>-0.15342854009045778</v>
      </c>
      <c r="C128">
        <f>C88*10000/C62</f>
        <v>-0.32843788865735785</v>
      </c>
      <c r="D128">
        <f>D88*10000/D62</f>
        <v>0.13166516048404964</v>
      </c>
      <c r="E128">
        <f>E88*10000/E62</f>
        <v>-0.08395106795106662</v>
      </c>
      <c r="F128">
        <f>F88*10000/F62</f>
        <v>-0.20170029445745463</v>
      </c>
      <c r="G128">
        <f>AVERAGE(C128:E128)</f>
        <v>-0.09357459870812494</v>
      </c>
      <c r="H128">
        <f>STDEV(C128:E128)</f>
        <v>0.23020243963841727</v>
      </c>
      <c r="I128">
        <f>(B128*B4+C128*C4+D128*D4+E128*E4+F128*F4)/SUM(B4:F4)</f>
        <v>-0.11668019536729064</v>
      </c>
    </row>
    <row r="129" spans="1:9" ht="12.75">
      <c r="A129" t="s">
        <v>88</v>
      </c>
      <c r="B129">
        <f>B89*10000/B62</f>
        <v>0.07043923145543825</v>
      </c>
      <c r="C129">
        <f>C89*10000/C62</f>
        <v>0.17229625434357304</v>
      </c>
      <c r="D129">
        <f>D89*10000/D62</f>
        <v>0.06037519025003093</v>
      </c>
      <c r="E129">
        <f>E89*10000/E62</f>
        <v>0.01931153847187122</v>
      </c>
      <c r="F129">
        <f>F89*10000/F62</f>
        <v>0.09963870346382395</v>
      </c>
      <c r="G129">
        <f>AVERAGE(C129:E129)</f>
        <v>0.08399432768849173</v>
      </c>
      <c r="H129">
        <f>STDEV(C129:E129)</f>
        <v>0.07918003891505113</v>
      </c>
      <c r="I129">
        <f>(B129*B4+C129*C4+D129*D4+E129*E4+F129*F4)/SUM(B4:F4)</f>
        <v>0.08410902641166222</v>
      </c>
    </row>
    <row r="130" spans="1:9" ht="12.75">
      <c r="A130" t="s">
        <v>89</v>
      </c>
      <c r="B130">
        <f>B90*10000/B62</f>
        <v>0.07890428596092924</v>
      </c>
      <c r="C130">
        <f>C90*10000/C62</f>
        <v>0.1434297539312867</v>
      </c>
      <c r="D130">
        <f>D90*10000/D62</f>
        <v>0.005224523697901536</v>
      </c>
      <c r="E130">
        <f>E90*10000/E62</f>
        <v>0.006379025103714624</v>
      </c>
      <c r="F130">
        <f>F90*10000/F62</f>
        <v>0.3350029249740919</v>
      </c>
      <c r="G130">
        <f>AVERAGE(C130:E130)</f>
        <v>0.05167776757763429</v>
      </c>
      <c r="H130">
        <f>STDEV(C130:E130)</f>
        <v>0.07946164778215098</v>
      </c>
      <c r="I130">
        <f>(B130*B4+C130*C4+D130*D4+E130*E4+F130*F4)/SUM(B4:F4)</f>
        <v>0.09334609262751695</v>
      </c>
    </row>
    <row r="131" spans="1:9" ht="12.75">
      <c r="A131" t="s">
        <v>90</v>
      </c>
      <c r="B131">
        <f>B91*10000/B62</f>
        <v>0.0008201048665527963</v>
      </c>
      <c r="C131">
        <f>C91*10000/C62</f>
        <v>0.02702246794809193</v>
      </c>
      <c r="D131">
        <f>D91*10000/D62</f>
        <v>0.014439721900734016</v>
      </c>
      <c r="E131">
        <f>E91*10000/E62</f>
        <v>-0.027345537292023336</v>
      </c>
      <c r="F131">
        <f>F91*10000/F62</f>
        <v>0.040651527029040666</v>
      </c>
      <c r="G131">
        <f>AVERAGE(C131:E131)</f>
        <v>0.004705550852267536</v>
      </c>
      <c r="H131">
        <f>STDEV(C131:E131)</f>
        <v>0.028461123711967216</v>
      </c>
      <c r="I131">
        <f>(B131*B4+C131*C4+D131*D4+E131*E4+F131*F4)/SUM(B4:F4)</f>
        <v>0.00892348813217793</v>
      </c>
    </row>
    <row r="132" spans="1:9" ht="12.75">
      <c r="A132" t="s">
        <v>91</v>
      </c>
      <c r="B132">
        <f>B92*10000/B62</f>
        <v>0.007572123511240027</v>
      </c>
      <c r="C132">
        <f>C92*10000/C62</f>
        <v>-0.029446415742554393</v>
      </c>
      <c r="D132">
        <f>D92*10000/D62</f>
        <v>0.04292687621213039</v>
      </c>
      <c r="E132">
        <f>E92*10000/E62</f>
        <v>-0.018363491902363582</v>
      </c>
      <c r="F132">
        <f>F92*10000/F62</f>
        <v>0.004664713573961188</v>
      </c>
      <c r="G132">
        <f>AVERAGE(C132:E132)</f>
        <v>-0.0016276771442625276</v>
      </c>
      <c r="H132">
        <f>STDEV(C132:E132)</f>
        <v>0.03898126433047824</v>
      </c>
      <c r="I132">
        <f>(B132*B4+C132*C4+D132*D4+E132*E4+F132*F4)/SUM(B4:F4)</f>
        <v>0.0005379512119344878</v>
      </c>
    </row>
    <row r="133" spans="1:9" ht="12.75">
      <c r="A133" t="s">
        <v>92</v>
      </c>
      <c r="B133">
        <f>B93*10000/B62</f>
        <v>0.054960428139979374</v>
      </c>
      <c r="C133">
        <f>C93*10000/C62</f>
        <v>0.054061428425858885</v>
      </c>
      <c r="D133">
        <f>D93*10000/D62</f>
        <v>0.055121469391900005</v>
      </c>
      <c r="E133">
        <f>E93*10000/E62</f>
        <v>0.0359621675346629</v>
      </c>
      <c r="F133">
        <f>F93*10000/F62</f>
        <v>0.03059612646517379</v>
      </c>
      <c r="G133">
        <f>AVERAGE(C133:E133)</f>
        <v>0.04838168845080726</v>
      </c>
      <c r="H133">
        <f>STDEV(C133:E133)</f>
        <v>0.010768671995763092</v>
      </c>
      <c r="I133">
        <f>(B133*B4+C133*C4+D133*D4+E133*E4+F133*F4)/SUM(B4:F4)</f>
        <v>0.04696699653665268</v>
      </c>
    </row>
    <row r="134" spans="1:9" ht="12.75">
      <c r="A134" t="s">
        <v>93</v>
      </c>
      <c r="B134">
        <f>B94*10000/B62</f>
        <v>0.0014553467181102398</v>
      </c>
      <c r="C134">
        <f>C94*10000/C62</f>
        <v>0.004264558903730371</v>
      </c>
      <c r="D134">
        <f>D94*10000/D62</f>
        <v>-3.9352233121886634E-05</v>
      </c>
      <c r="E134">
        <f>E94*10000/E62</f>
        <v>-0.000990799993022088</v>
      </c>
      <c r="F134">
        <f>F94*10000/F62</f>
        <v>-0.018898641218557378</v>
      </c>
      <c r="G134">
        <f>AVERAGE(C134:E134)</f>
        <v>0.0010781355591954654</v>
      </c>
      <c r="H134">
        <f>STDEV(C134:E134)</f>
        <v>0.002800229188459855</v>
      </c>
      <c r="I134">
        <f>(B134*B4+C134*C4+D134*D4+E134*E4+F134*F4)/SUM(B4:F4)</f>
        <v>-0.0015263459617940894</v>
      </c>
    </row>
    <row r="135" spans="1:9" ht="12.75">
      <c r="A135" t="s">
        <v>94</v>
      </c>
      <c r="B135">
        <f>B95*10000/B62</f>
        <v>0.0001344714397094552</v>
      </c>
      <c r="C135">
        <f>C95*10000/C62</f>
        <v>0.001851922850363339</v>
      </c>
      <c r="D135">
        <f>D95*10000/D62</f>
        <v>0.00035663690744407997</v>
      </c>
      <c r="E135">
        <f>E95*10000/E62</f>
        <v>-0.00457464527751593</v>
      </c>
      <c r="F135">
        <f>F95*10000/F62</f>
        <v>0.0027764546407299637</v>
      </c>
      <c r="G135">
        <f>AVERAGE(C135:E135)</f>
        <v>-0.0007886951732361704</v>
      </c>
      <c r="H135">
        <f>STDEV(C135:E135)</f>
        <v>0.0033628906697727966</v>
      </c>
      <c r="I135">
        <f>(B135*B4+C135*C4+D135*D4+E135*E4+F135*F4)/SUM(B4:F4)</f>
        <v>-0.00018056574604288433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2005-11-25T08:42:26Z</cp:lastPrinted>
  <dcterms:created xsi:type="dcterms:W3CDTF">2005-11-25T08:42:26Z</dcterms:created>
  <dcterms:modified xsi:type="dcterms:W3CDTF">2005-11-25T10:02:59Z</dcterms:modified>
  <cp:category/>
  <cp:version/>
  <cp:contentType/>
  <cp:contentStatus/>
</cp:coreProperties>
</file>