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<sst xmlns="http://schemas.openxmlformats.org/spreadsheetml/2006/main" count="204" uniqueCount="98">
  <si>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24/11/2005       15:51:48</t>
  </si>
  <si>
    <t>LISSNER</t>
  </si>
  <si>
    <t>HCMQAP746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</si>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</sst>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722829"/>
        <c:axId val="34287734"/>
      </c:lineChart>
      <c:catAx>
        <c:axId val="18722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228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-0.003754</v>
      </c>
      <c r="D4" s="12">
        <v>-0.003753</v>
      </c>
      <c r="E4" s="12">
        <v>-0.003754</v>
      </c>
      <c r="F4" s="24">
        <v>-0.00208</v>
      </c>
      <c r="G4" s="34">
        <v>-0.011698</v>
      </c>
    </row>
    <row r="5" spans="1:7" ht="12.75" thickBot="1">
      <c r="A5" s="44" t="s">
        <v>13</v>
      </c>
      <c r="B5" s="45">
        <v>2.287339</v>
      </c>
      <c r="C5" s="46">
        <v>0.846325</v>
      </c>
      <c r="D5" s="46">
        <v>-1.189176</v>
      </c>
      <c r="E5" s="46">
        <v>-0.785787</v>
      </c>
      <c r="F5" s="47">
        <v>-0.476301</v>
      </c>
      <c r="G5" s="48">
        <v>8.065626</v>
      </c>
    </row>
    <row r="6" spans="1:7" ht="12.75" thickTop="1">
      <c r="A6" s="6" t="s">
        <v>14</v>
      </c>
      <c r="B6" s="39">
        <v>141.4346</v>
      </c>
      <c r="C6" s="40">
        <v>-108.5671</v>
      </c>
      <c r="D6" s="40">
        <v>99.65229</v>
      </c>
      <c r="E6" s="40">
        <v>-117.6705</v>
      </c>
      <c r="F6" s="41">
        <v>74.95808</v>
      </c>
      <c r="G6" s="42">
        <v>0.001770363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-2.764113</v>
      </c>
      <c r="C8" s="13">
        <v>-1.59189</v>
      </c>
      <c r="D8" s="13">
        <v>-1.848173</v>
      </c>
      <c r="E8" s="13">
        <v>-0.5881109</v>
      </c>
      <c r="F8" s="25">
        <v>-0.5903992</v>
      </c>
      <c r="G8" s="35">
        <v>-1.44816</v>
      </c>
    </row>
    <row r="9" spans="1:7" ht="12">
      <c r="A9" s="20" t="s">
        <v>17</v>
      </c>
      <c r="B9" s="29">
        <v>1.357095</v>
      </c>
      <c r="C9" s="13">
        <v>1.056894</v>
      </c>
      <c r="D9" s="13">
        <v>0.3994558</v>
      </c>
      <c r="E9" s="13">
        <v>-0.1720092</v>
      </c>
      <c r="F9" s="25">
        <v>-1.409948</v>
      </c>
      <c r="G9" s="35">
        <v>0.3174839</v>
      </c>
    </row>
    <row r="10" spans="1:7" ht="12">
      <c r="A10" s="20" t="s">
        <v>18</v>
      </c>
      <c r="B10" s="29">
        <v>0.4115998</v>
      </c>
      <c r="C10" s="13">
        <v>-0.4899233</v>
      </c>
      <c r="D10" s="13">
        <v>0.179757</v>
      </c>
      <c r="E10" s="13">
        <v>-0.2395111</v>
      </c>
      <c r="F10" s="25">
        <v>-0.6629302</v>
      </c>
      <c r="G10" s="35">
        <v>-0.1611121</v>
      </c>
    </row>
    <row r="11" spans="1:7" ht="12">
      <c r="A11" s="21" t="s">
        <v>19</v>
      </c>
      <c r="B11" s="31">
        <v>3.283374</v>
      </c>
      <c r="C11" s="15">
        <v>2.018842</v>
      </c>
      <c r="D11" s="15">
        <v>1.925958</v>
      </c>
      <c r="E11" s="15">
        <v>1.721435</v>
      </c>
      <c r="F11" s="27">
        <v>13.38268</v>
      </c>
      <c r="G11" s="37">
        <v>3.623431</v>
      </c>
    </row>
    <row r="12" spans="1:7" ht="12">
      <c r="A12" s="20" t="s">
        <v>20</v>
      </c>
      <c r="B12" s="29">
        <v>0.0203668</v>
      </c>
      <c r="C12" s="13">
        <v>-0.07084427</v>
      </c>
      <c r="D12" s="13">
        <v>-0.02089531</v>
      </c>
      <c r="E12" s="13">
        <v>0.02169361</v>
      </c>
      <c r="F12" s="25">
        <v>-0.2652413</v>
      </c>
      <c r="G12" s="35">
        <v>-0.04927888</v>
      </c>
    </row>
    <row r="13" spans="1:7" ht="12">
      <c r="A13" s="20" t="s">
        <v>21</v>
      </c>
      <c r="B13" s="29">
        <v>0.265816</v>
      </c>
      <c r="C13" s="13">
        <v>0.03251591</v>
      </c>
      <c r="D13" s="13">
        <v>0.106164</v>
      </c>
      <c r="E13" s="13">
        <v>-0.1653457</v>
      </c>
      <c r="F13" s="25">
        <v>-0.3471754</v>
      </c>
      <c r="G13" s="35">
        <v>-0.01424421</v>
      </c>
    </row>
    <row r="14" spans="1:7" ht="12">
      <c r="A14" s="20" t="s">
        <v>22</v>
      </c>
      <c r="B14" s="29">
        <v>-0.06589735</v>
      </c>
      <c r="C14" s="13">
        <v>-0.01988506</v>
      </c>
      <c r="D14" s="13">
        <v>-0.02449007</v>
      </c>
      <c r="E14" s="13">
        <v>0.09265445</v>
      </c>
      <c r="F14" s="25">
        <v>-0.01123058</v>
      </c>
      <c r="G14" s="35">
        <v>0.0005796456</v>
      </c>
    </row>
    <row r="15" spans="1:7" ht="12">
      <c r="A15" s="21" t="s">
        <v>23</v>
      </c>
      <c r="B15" s="31">
        <v>-0.3504044</v>
      </c>
      <c r="C15" s="15">
        <v>-0.1398151</v>
      </c>
      <c r="D15" s="15">
        <v>-0.1338413</v>
      </c>
      <c r="E15" s="15">
        <v>-0.1161454</v>
      </c>
      <c r="F15" s="27">
        <v>-0.3756679</v>
      </c>
      <c r="G15" s="37">
        <v>-0.1946238</v>
      </c>
    </row>
    <row r="16" spans="1:7" ht="12">
      <c r="A16" s="20" t="s">
        <v>24</v>
      </c>
      <c r="B16" s="29">
        <v>0.007413638</v>
      </c>
      <c r="C16" s="13">
        <v>-0.0004955554</v>
      </c>
      <c r="D16" s="13">
        <v>0.02118689</v>
      </c>
      <c r="E16" s="13">
        <v>-0.02652575</v>
      </c>
      <c r="F16" s="25">
        <v>-0.02291932</v>
      </c>
      <c r="G16" s="35">
        <v>-0.003387969</v>
      </c>
    </row>
    <row r="17" spans="1:7" ht="12">
      <c r="A17" s="20" t="s">
        <v>25</v>
      </c>
      <c r="B17" s="29">
        <v>-0.01443359</v>
      </c>
      <c r="C17" s="13">
        <v>-0.01538198</v>
      </c>
      <c r="D17" s="13">
        <v>-0.01526235</v>
      </c>
      <c r="E17" s="13">
        <v>-0.002065818</v>
      </c>
      <c r="F17" s="25">
        <v>-0.006629234</v>
      </c>
      <c r="G17" s="35">
        <v>-0.01084647</v>
      </c>
    </row>
    <row r="18" spans="1:7" ht="12">
      <c r="A18" s="20" t="s">
        <v>26</v>
      </c>
      <c r="B18" s="29">
        <v>-0.02668388</v>
      </c>
      <c r="C18" s="13">
        <v>0.04906336</v>
      </c>
      <c r="D18" s="13">
        <v>-0.01342888</v>
      </c>
      <c r="E18" s="13">
        <v>0.04986523</v>
      </c>
      <c r="F18" s="25">
        <v>-0.02024453</v>
      </c>
      <c r="G18" s="35">
        <v>0.01401146</v>
      </c>
    </row>
    <row r="19" spans="1:7" ht="12">
      <c r="A19" s="21" t="s">
        <v>27</v>
      </c>
      <c r="B19" s="31">
        <v>-0.2177026</v>
      </c>
      <c r="C19" s="15">
        <v>-0.1999451</v>
      </c>
      <c r="D19" s="15">
        <v>-0.2007287</v>
      </c>
      <c r="E19" s="15">
        <v>-0.1948864</v>
      </c>
      <c r="F19" s="27">
        <v>-0.1441876</v>
      </c>
      <c r="G19" s="37">
        <v>-0.1940514</v>
      </c>
    </row>
    <row r="20" spans="1:7" ht="12.75" thickBot="1">
      <c r="A20" s="44" t="s">
        <v>28</v>
      </c>
      <c r="B20" s="45">
        <v>-0.001841339</v>
      </c>
      <c r="C20" s="46">
        <v>0.002053233</v>
      </c>
      <c r="D20" s="46">
        <v>0.0009515608</v>
      </c>
      <c r="E20" s="46">
        <v>-6.862367E-05</v>
      </c>
      <c r="F20" s="47">
        <v>0.001549325</v>
      </c>
      <c r="G20" s="48">
        <v>0.0006466412</v>
      </c>
    </row>
    <row r="21" spans="1:7" ht="12.75" thickTop="1">
      <c r="A21" s="6" t="s">
        <v>29</v>
      </c>
      <c r="B21" s="39">
        <v>3.031979</v>
      </c>
      <c r="C21" s="40">
        <v>75.86134</v>
      </c>
      <c r="D21" s="40">
        <v>-7.020809</v>
      </c>
      <c r="E21" s="40">
        <v>-18.80631</v>
      </c>
      <c r="F21" s="41">
        <v>-93.59067</v>
      </c>
      <c r="G21" s="43">
        <v>0.0011238</v>
      </c>
    </row>
    <row r="22" spans="1:7" ht="12">
      <c r="A22" s="20" t="s">
        <v>30</v>
      </c>
      <c r="B22" s="29">
        <v>45.7471</v>
      </c>
      <c r="C22" s="13">
        <v>16.92651</v>
      </c>
      <c r="D22" s="13">
        <v>-23.78356</v>
      </c>
      <c r="E22" s="13">
        <v>-15.71576</v>
      </c>
      <c r="F22" s="25">
        <v>-9.526024</v>
      </c>
      <c r="G22" s="36">
        <v>0</v>
      </c>
    </row>
    <row r="23" spans="1:7" ht="12">
      <c r="A23" s="20" t="s">
        <v>31</v>
      </c>
      <c r="B23" s="29">
        <v>0.1721952</v>
      </c>
      <c r="C23" s="13">
        <v>0.01209995</v>
      </c>
      <c r="D23" s="13">
        <v>1.085767</v>
      </c>
      <c r="E23" s="13">
        <v>0.445441</v>
      </c>
      <c r="F23" s="25">
        <v>2.607169</v>
      </c>
      <c r="G23" s="35">
        <v>0.7439067</v>
      </c>
    </row>
    <row r="24" spans="1:7" ht="12">
      <c r="A24" s="20" t="s">
        <v>32</v>
      </c>
      <c r="B24" s="29">
        <v>-0.3100208</v>
      </c>
      <c r="C24" s="13">
        <v>0.1998953</v>
      </c>
      <c r="D24" s="13">
        <v>2.147466</v>
      </c>
      <c r="E24" s="13">
        <v>2.700767</v>
      </c>
      <c r="F24" s="25">
        <v>2.586788</v>
      </c>
      <c r="G24" s="35">
        <v>1.514716</v>
      </c>
    </row>
    <row r="25" spans="1:7" ht="12">
      <c r="A25" s="20" t="s">
        <v>33</v>
      </c>
      <c r="B25" s="29">
        <v>-0.6706925</v>
      </c>
      <c r="C25" s="13">
        <v>0.03174563</v>
      </c>
      <c r="D25" s="13">
        <v>0.4598388</v>
      </c>
      <c r="E25" s="13">
        <v>-0.09086078</v>
      </c>
      <c r="F25" s="25">
        <v>-2.311692</v>
      </c>
      <c r="G25" s="35">
        <v>-0.3089722</v>
      </c>
    </row>
    <row r="26" spans="1:7" ht="12">
      <c r="A26" s="21" t="s">
        <v>34</v>
      </c>
      <c r="B26" s="31">
        <v>0.9773744</v>
      </c>
      <c r="C26" s="15">
        <v>0.5758567</v>
      </c>
      <c r="D26" s="15">
        <v>-0.03490433</v>
      </c>
      <c r="E26" s="15">
        <v>-0.0008873318</v>
      </c>
      <c r="F26" s="27">
        <v>1.216865</v>
      </c>
      <c r="G26" s="37">
        <v>0.4338327</v>
      </c>
    </row>
    <row r="27" spans="1:7" ht="12">
      <c r="A27" s="20" t="s">
        <v>35</v>
      </c>
      <c r="B27" s="29">
        <v>-0.3078596</v>
      </c>
      <c r="C27" s="13">
        <v>-0.08258078</v>
      </c>
      <c r="D27" s="13">
        <v>-0.1828287</v>
      </c>
      <c r="E27" s="13">
        <v>0.03211437</v>
      </c>
      <c r="F27" s="25">
        <v>0.3263035</v>
      </c>
      <c r="G27" s="35">
        <v>-0.05718589</v>
      </c>
    </row>
    <row r="28" spans="1:7" ht="12">
      <c r="A28" s="20" t="s">
        <v>36</v>
      </c>
      <c r="B28" s="29">
        <v>-0.004237864</v>
      </c>
      <c r="C28" s="13">
        <v>0.03972426</v>
      </c>
      <c r="D28" s="13">
        <v>0.2058343</v>
      </c>
      <c r="E28" s="13">
        <v>0.4578433</v>
      </c>
      <c r="F28" s="25">
        <v>0.350994</v>
      </c>
      <c r="G28" s="35">
        <v>0.2154433</v>
      </c>
    </row>
    <row r="29" spans="1:7" ht="12">
      <c r="A29" s="20" t="s">
        <v>37</v>
      </c>
      <c r="B29" s="29">
        <v>-0.1724292</v>
      </c>
      <c r="C29" s="13">
        <v>0.1166175</v>
      </c>
      <c r="D29" s="13">
        <v>0.04182359</v>
      </c>
      <c r="E29" s="13">
        <v>0.007142928</v>
      </c>
      <c r="F29" s="25">
        <v>0.03045087</v>
      </c>
      <c r="G29" s="35">
        <v>0.01894613</v>
      </c>
    </row>
    <row r="30" spans="1:7" ht="12">
      <c r="A30" s="21" t="s">
        <v>38</v>
      </c>
      <c r="B30" s="31">
        <v>0.09781393</v>
      </c>
      <c r="C30" s="15">
        <v>0.07313354</v>
      </c>
      <c r="D30" s="15">
        <v>0.004656481</v>
      </c>
      <c r="E30" s="15">
        <v>0.004839673</v>
      </c>
      <c r="F30" s="27">
        <v>0.2749126</v>
      </c>
      <c r="G30" s="37">
        <v>0.07069996</v>
      </c>
    </row>
    <row r="31" spans="1:7" ht="12">
      <c r="A31" s="20" t="s">
        <v>39</v>
      </c>
      <c r="B31" s="29">
        <v>-0.09271214</v>
      </c>
      <c r="C31" s="13">
        <v>0.0269757</v>
      </c>
      <c r="D31" s="13">
        <v>-0.01415096</v>
      </c>
      <c r="E31" s="13">
        <v>-0.0099786</v>
      </c>
      <c r="F31" s="25">
        <v>0.06061666</v>
      </c>
      <c r="G31" s="35">
        <v>-0.004651303</v>
      </c>
    </row>
    <row r="32" spans="1:7" ht="12">
      <c r="A32" s="20" t="s">
        <v>40</v>
      </c>
      <c r="B32" s="29">
        <v>0.01775004</v>
      </c>
      <c r="C32" s="13">
        <v>0.02978917</v>
      </c>
      <c r="D32" s="13">
        <v>0.04418431</v>
      </c>
      <c r="E32" s="13">
        <v>0.06246624</v>
      </c>
      <c r="F32" s="25">
        <v>0.06300573</v>
      </c>
      <c r="G32" s="35">
        <v>0.04380166</v>
      </c>
    </row>
    <row r="33" spans="1:7" ht="12">
      <c r="A33" s="20" t="s">
        <v>41</v>
      </c>
      <c r="B33" s="29">
        <v>0.03059079</v>
      </c>
      <c r="C33" s="13">
        <v>0.032401</v>
      </c>
      <c r="D33" s="13">
        <v>0.04451977</v>
      </c>
      <c r="E33" s="13">
        <v>0.06019316</v>
      </c>
      <c r="F33" s="25">
        <v>0.04531115</v>
      </c>
      <c r="G33" s="35">
        <v>0.0434644</v>
      </c>
    </row>
    <row r="34" spans="1:7" ht="12">
      <c r="A34" s="21" t="s">
        <v>42</v>
      </c>
      <c r="B34" s="31">
        <v>-0.003089842</v>
      </c>
      <c r="C34" s="15">
        <v>0.00478147</v>
      </c>
      <c r="D34" s="15">
        <v>0.007603155</v>
      </c>
      <c r="E34" s="15">
        <v>0.006766487</v>
      </c>
      <c r="F34" s="27">
        <v>-0.02362363</v>
      </c>
      <c r="G34" s="37">
        <v>0.0009999092</v>
      </c>
    </row>
    <row r="35" spans="1:7" ht="12.75" thickBot="1">
      <c r="A35" s="22" t="s">
        <v>43</v>
      </c>
      <c r="B35" s="32">
        <v>-0.001641205</v>
      </c>
      <c r="C35" s="16">
        <v>0.003380355</v>
      </c>
      <c r="D35" s="16">
        <v>0.001865198</v>
      </c>
      <c r="E35" s="16">
        <v>-0.005667734</v>
      </c>
      <c r="F35" s="28">
        <v>-0.0005697476</v>
      </c>
      <c r="G35" s="38">
        <v>-0.0004150644</v>
      </c>
    </row>
    <row r="36" spans="1:7" ht="12">
      <c r="A36" s="4" t="s">
        <v>44</v>
      </c>
      <c r="B36" s="3">
        <v>21.44775</v>
      </c>
      <c r="C36" s="3">
        <v>21.44165</v>
      </c>
      <c r="D36" s="3">
        <v>21.44775</v>
      </c>
      <c r="E36" s="3">
        <v>21.44165</v>
      </c>
      <c r="F36" s="3">
        <v>21.4447</v>
      </c>
      <c r="G36" s="3"/>
    </row>
    <row r="37" spans="1:6" ht="12">
      <c r="A37" s="4" t="s">
        <v>45</v>
      </c>
      <c r="B37" s="2">
        <v>-0.2202352</v>
      </c>
      <c r="C37" s="2">
        <v>-0.1464844</v>
      </c>
      <c r="D37" s="2">
        <v>-0.1342773</v>
      </c>
      <c r="E37" s="2">
        <v>-0.1118978</v>
      </c>
      <c r="F37" s="2">
        <v>-0.1083374</v>
      </c>
    </row>
    <row r="38" spans="1:7" ht="12">
      <c r="A38" s="4" t="s">
        <v>53</v>
      </c>
      <c r="B38" s="2">
        <v>-0.0002404574</v>
      </c>
      <c r="C38" s="2">
        <v>0.0001843453</v>
      </c>
      <c r="D38" s="2">
        <v>-0.0001694363</v>
      </c>
      <c r="E38" s="2">
        <v>0.0001999891</v>
      </c>
      <c r="F38" s="2">
        <v>-0.0001275802</v>
      </c>
      <c r="G38" s="2">
        <v>0.0001989553</v>
      </c>
    </row>
    <row r="39" spans="1:7" ht="12.75" thickBot="1">
      <c r="A39" s="4" t="s">
        <v>54</v>
      </c>
      <c r="B39" s="2">
        <v>0</v>
      </c>
      <c r="C39" s="2">
        <v>-0.0001292763</v>
      </c>
      <c r="D39" s="2">
        <v>1.153239E-05</v>
      </c>
      <c r="E39" s="2">
        <v>3.228502E-05</v>
      </c>
      <c r="F39" s="2">
        <v>0.0001589826</v>
      </c>
      <c r="G39" s="2">
        <v>0.0005060142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3.116465</v>
      </c>
      <c r="F40" s="17" t="s">
        <v>48</v>
      </c>
      <c r="G40" s="8">
        <v>55.019405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0.003754</v>
      </c>
      <c r="D4">
        <v>0.003753</v>
      </c>
      <c r="E4">
        <v>0.003754</v>
      </c>
      <c r="F4">
        <v>0.00208</v>
      </c>
      <c r="G4">
        <v>0.011698</v>
      </c>
    </row>
    <row r="5" spans="1:7" ht="12.75">
      <c r="A5" t="s">
        <v>13</v>
      </c>
      <c r="B5">
        <v>2.287339</v>
      </c>
      <c r="C5">
        <v>0.846325</v>
      </c>
      <c r="D5">
        <v>-1.189176</v>
      </c>
      <c r="E5">
        <v>-0.785787</v>
      </c>
      <c r="F5">
        <v>-0.476301</v>
      </c>
      <c r="G5">
        <v>8.065626</v>
      </c>
    </row>
    <row r="6" spans="1:7" ht="12.75">
      <c r="A6" t="s">
        <v>14</v>
      </c>
      <c r="B6" s="49">
        <v>141.4346</v>
      </c>
      <c r="C6" s="49">
        <v>-108.5671</v>
      </c>
      <c r="D6" s="49">
        <v>99.65229</v>
      </c>
      <c r="E6" s="49">
        <v>-117.6705</v>
      </c>
      <c r="F6" s="49">
        <v>74.95808</v>
      </c>
      <c r="G6" s="49">
        <v>0.001770363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-2.764113</v>
      </c>
      <c r="C8" s="49">
        <v>-1.59189</v>
      </c>
      <c r="D8" s="49">
        <v>-1.848173</v>
      </c>
      <c r="E8" s="49">
        <v>-0.5881109</v>
      </c>
      <c r="F8" s="49">
        <v>-0.5903992</v>
      </c>
      <c r="G8" s="49">
        <v>-1.44816</v>
      </c>
    </row>
    <row r="9" spans="1:7" ht="12.75">
      <c r="A9" t="s">
        <v>17</v>
      </c>
      <c r="B9" s="49">
        <v>1.357095</v>
      </c>
      <c r="C9" s="49">
        <v>1.056894</v>
      </c>
      <c r="D9" s="49">
        <v>0.3994558</v>
      </c>
      <c r="E9" s="49">
        <v>-0.1720092</v>
      </c>
      <c r="F9" s="49">
        <v>-1.409948</v>
      </c>
      <c r="G9" s="49">
        <v>0.3174839</v>
      </c>
    </row>
    <row r="10" spans="1:7" ht="12.75">
      <c r="A10" t="s">
        <v>18</v>
      </c>
      <c r="B10" s="49">
        <v>0.4115998</v>
      </c>
      <c r="C10" s="49">
        <v>-0.4899233</v>
      </c>
      <c r="D10" s="49">
        <v>0.179757</v>
      </c>
      <c r="E10" s="49">
        <v>-0.2395111</v>
      </c>
      <c r="F10" s="49">
        <v>-0.6629302</v>
      </c>
      <c r="G10" s="49">
        <v>-0.1611121</v>
      </c>
    </row>
    <row r="11" spans="1:7" ht="12.75">
      <c r="A11" t="s">
        <v>19</v>
      </c>
      <c r="B11" s="49">
        <v>3.283374</v>
      </c>
      <c r="C11" s="49">
        <v>2.018842</v>
      </c>
      <c r="D11" s="49">
        <v>1.925958</v>
      </c>
      <c r="E11" s="49">
        <v>1.721435</v>
      </c>
      <c r="F11" s="49">
        <v>13.38268</v>
      </c>
      <c r="G11" s="49">
        <v>3.623431</v>
      </c>
    </row>
    <row r="12" spans="1:7" ht="12.75">
      <c r="A12" t="s">
        <v>20</v>
      </c>
      <c r="B12" s="49">
        <v>0.0203668</v>
      </c>
      <c r="C12" s="49">
        <v>-0.07084427</v>
      </c>
      <c r="D12" s="49">
        <v>-0.02089531</v>
      </c>
      <c r="E12" s="49">
        <v>0.02169361</v>
      </c>
      <c r="F12" s="49">
        <v>-0.2652413</v>
      </c>
      <c r="G12" s="49">
        <v>-0.04927888</v>
      </c>
    </row>
    <row r="13" spans="1:7" ht="12.75">
      <c r="A13" t="s">
        <v>21</v>
      </c>
      <c r="B13" s="49">
        <v>0.265816</v>
      </c>
      <c r="C13" s="49">
        <v>0.03251591</v>
      </c>
      <c r="D13" s="49">
        <v>0.106164</v>
      </c>
      <c r="E13" s="49">
        <v>-0.1653457</v>
      </c>
      <c r="F13" s="49">
        <v>-0.3471754</v>
      </c>
      <c r="G13" s="49">
        <v>-0.01424421</v>
      </c>
    </row>
    <row r="14" spans="1:7" ht="12.75">
      <c r="A14" t="s">
        <v>22</v>
      </c>
      <c r="B14" s="49">
        <v>-0.06589735</v>
      </c>
      <c r="C14" s="49">
        <v>-0.01988506</v>
      </c>
      <c r="D14" s="49">
        <v>-0.02449007</v>
      </c>
      <c r="E14" s="49">
        <v>0.09265445</v>
      </c>
      <c r="F14" s="49">
        <v>-0.01123058</v>
      </c>
      <c r="G14" s="49">
        <v>0.0005796456</v>
      </c>
    </row>
    <row r="15" spans="1:7" ht="12.75">
      <c r="A15" t="s">
        <v>23</v>
      </c>
      <c r="B15" s="49">
        <v>-0.3504044</v>
      </c>
      <c r="C15" s="49">
        <v>-0.1398151</v>
      </c>
      <c r="D15" s="49">
        <v>-0.1338413</v>
      </c>
      <c r="E15" s="49">
        <v>-0.1161454</v>
      </c>
      <c r="F15" s="49">
        <v>-0.3756679</v>
      </c>
      <c r="G15" s="49">
        <v>-0.1946238</v>
      </c>
    </row>
    <row r="16" spans="1:7" ht="12.75">
      <c r="A16" t="s">
        <v>24</v>
      </c>
      <c r="B16" s="49">
        <v>0.007413638</v>
      </c>
      <c r="C16" s="49">
        <v>-0.0004955554</v>
      </c>
      <c r="D16" s="49">
        <v>0.02118689</v>
      </c>
      <c r="E16" s="49">
        <v>-0.02652575</v>
      </c>
      <c r="F16" s="49">
        <v>-0.02291932</v>
      </c>
      <c r="G16" s="49">
        <v>-0.003387969</v>
      </c>
    </row>
    <row r="17" spans="1:7" ht="12.75">
      <c r="A17" t="s">
        <v>25</v>
      </c>
      <c r="B17" s="49">
        <v>-0.01443359</v>
      </c>
      <c r="C17" s="49">
        <v>-0.01538198</v>
      </c>
      <c r="D17" s="49">
        <v>-0.01526235</v>
      </c>
      <c r="E17" s="49">
        <v>-0.002065818</v>
      </c>
      <c r="F17" s="49">
        <v>-0.006629234</v>
      </c>
      <c r="G17" s="49">
        <v>-0.01084647</v>
      </c>
    </row>
    <row r="18" spans="1:7" ht="12.75">
      <c r="A18" t="s">
        <v>26</v>
      </c>
      <c r="B18" s="49">
        <v>-0.02668388</v>
      </c>
      <c r="C18" s="49">
        <v>0.04906336</v>
      </c>
      <c r="D18" s="49">
        <v>-0.01342888</v>
      </c>
      <c r="E18" s="49">
        <v>0.04986523</v>
      </c>
      <c r="F18" s="49">
        <v>-0.02024453</v>
      </c>
      <c r="G18" s="49">
        <v>0.01401146</v>
      </c>
    </row>
    <row r="19" spans="1:7" ht="12.75">
      <c r="A19" t="s">
        <v>27</v>
      </c>
      <c r="B19" s="49">
        <v>-0.2177026</v>
      </c>
      <c r="C19" s="49">
        <v>-0.1999451</v>
      </c>
      <c r="D19" s="49">
        <v>-0.2007287</v>
      </c>
      <c r="E19" s="49">
        <v>-0.1948864</v>
      </c>
      <c r="F19" s="49">
        <v>-0.1441876</v>
      </c>
      <c r="G19" s="49">
        <v>-0.1940514</v>
      </c>
    </row>
    <row r="20" spans="1:7" ht="12.75">
      <c r="A20" t="s">
        <v>28</v>
      </c>
      <c r="B20" s="49">
        <v>-0.001841339</v>
      </c>
      <c r="C20" s="49">
        <v>0.002053233</v>
      </c>
      <c r="D20" s="49">
        <v>0.0009515608</v>
      </c>
      <c r="E20" s="49">
        <v>-6.862367E-05</v>
      </c>
      <c r="F20" s="49">
        <v>0.001549325</v>
      </c>
      <c r="G20" s="49">
        <v>0.0006466412</v>
      </c>
    </row>
    <row r="21" spans="1:7" ht="12.75">
      <c r="A21" t="s">
        <v>29</v>
      </c>
      <c r="B21" s="49">
        <v>3.031979</v>
      </c>
      <c r="C21" s="49">
        <v>75.86134</v>
      </c>
      <c r="D21" s="49">
        <v>-7.020809</v>
      </c>
      <c r="E21" s="49">
        <v>-18.80631</v>
      </c>
      <c r="F21" s="49">
        <v>-93.59067</v>
      </c>
      <c r="G21" s="49">
        <v>0.0011238</v>
      </c>
    </row>
    <row r="22" spans="1:7" ht="12.75">
      <c r="A22" t="s">
        <v>30</v>
      </c>
      <c r="B22" s="49">
        <v>45.7471</v>
      </c>
      <c r="C22" s="49">
        <v>16.92651</v>
      </c>
      <c r="D22" s="49">
        <v>-23.78356</v>
      </c>
      <c r="E22" s="49">
        <v>-15.71576</v>
      </c>
      <c r="F22" s="49">
        <v>-9.526024</v>
      </c>
      <c r="G22" s="49">
        <v>0</v>
      </c>
    </row>
    <row r="23" spans="1:7" ht="12.75">
      <c r="A23" t="s">
        <v>31</v>
      </c>
      <c r="B23" s="49">
        <v>0.1721952</v>
      </c>
      <c r="C23" s="49">
        <v>0.01209995</v>
      </c>
      <c r="D23" s="49">
        <v>1.085767</v>
      </c>
      <c r="E23" s="49">
        <v>0.445441</v>
      </c>
      <c r="F23" s="49">
        <v>2.607169</v>
      </c>
      <c r="G23" s="49">
        <v>0.7439067</v>
      </c>
    </row>
    <row r="24" spans="1:7" ht="12.75">
      <c r="A24" t="s">
        <v>32</v>
      </c>
      <c r="B24" s="49">
        <v>-0.3100208</v>
      </c>
      <c r="C24" s="49">
        <v>0.1998953</v>
      </c>
      <c r="D24" s="49">
        <v>2.147466</v>
      </c>
      <c r="E24" s="49">
        <v>2.700767</v>
      </c>
      <c r="F24" s="49">
        <v>2.586788</v>
      </c>
      <c r="G24" s="49">
        <v>1.514716</v>
      </c>
    </row>
    <row r="25" spans="1:7" ht="12.75">
      <c r="A25" t="s">
        <v>33</v>
      </c>
      <c r="B25" s="49">
        <v>-0.6706925</v>
      </c>
      <c r="C25" s="49">
        <v>0.03174563</v>
      </c>
      <c r="D25" s="49">
        <v>0.4598388</v>
      </c>
      <c r="E25" s="49">
        <v>-0.09086078</v>
      </c>
      <c r="F25" s="49">
        <v>-2.311692</v>
      </c>
      <c r="G25" s="49">
        <v>-0.3089722</v>
      </c>
    </row>
    <row r="26" spans="1:7" ht="12.75">
      <c r="A26" t="s">
        <v>34</v>
      </c>
      <c r="B26" s="49">
        <v>0.9773744</v>
      </c>
      <c r="C26" s="49">
        <v>0.5758567</v>
      </c>
      <c r="D26" s="49">
        <v>-0.03490433</v>
      </c>
      <c r="E26" s="49">
        <v>-0.0008873318</v>
      </c>
      <c r="F26" s="49">
        <v>1.216865</v>
      </c>
      <c r="G26" s="49">
        <v>0.4338327</v>
      </c>
    </row>
    <row r="27" spans="1:7" ht="12.75">
      <c r="A27" t="s">
        <v>35</v>
      </c>
      <c r="B27" s="49">
        <v>-0.3078596</v>
      </c>
      <c r="C27" s="49">
        <v>-0.08258078</v>
      </c>
      <c r="D27" s="49">
        <v>-0.1828287</v>
      </c>
      <c r="E27" s="49">
        <v>0.03211437</v>
      </c>
      <c r="F27" s="49">
        <v>0.3263035</v>
      </c>
      <c r="G27" s="49">
        <v>-0.05718589</v>
      </c>
    </row>
    <row r="28" spans="1:7" ht="12.75">
      <c r="A28" t="s">
        <v>36</v>
      </c>
      <c r="B28" s="49">
        <v>-0.004237864</v>
      </c>
      <c r="C28" s="49">
        <v>0.03972426</v>
      </c>
      <c r="D28" s="49">
        <v>0.2058343</v>
      </c>
      <c r="E28" s="49">
        <v>0.4578433</v>
      </c>
      <c r="F28" s="49">
        <v>0.350994</v>
      </c>
      <c r="G28" s="49">
        <v>0.2154433</v>
      </c>
    </row>
    <row r="29" spans="1:7" ht="12.75">
      <c r="A29" t="s">
        <v>37</v>
      </c>
      <c r="B29" s="49">
        <v>-0.1724292</v>
      </c>
      <c r="C29" s="49">
        <v>0.1166175</v>
      </c>
      <c r="D29" s="49">
        <v>0.04182359</v>
      </c>
      <c r="E29" s="49">
        <v>0.007142928</v>
      </c>
      <c r="F29" s="49">
        <v>0.03045087</v>
      </c>
      <c r="G29" s="49">
        <v>0.01894613</v>
      </c>
    </row>
    <row r="30" spans="1:7" ht="12.75">
      <c r="A30" t="s">
        <v>38</v>
      </c>
      <c r="B30" s="49">
        <v>0.09781393</v>
      </c>
      <c r="C30" s="49">
        <v>0.07313354</v>
      </c>
      <c r="D30" s="49">
        <v>0.004656481</v>
      </c>
      <c r="E30" s="49">
        <v>0.004839673</v>
      </c>
      <c r="F30" s="49">
        <v>0.2749126</v>
      </c>
      <c r="G30" s="49">
        <v>0.07069996</v>
      </c>
    </row>
    <row r="31" spans="1:7" ht="12.75">
      <c r="A31" t="s">
        <v>39</v>
      </c>
      <c r="B31" s="49">
        <v>-0.09271214</v>
      </c>
      <c r="C31" s="49">
        <v>0.0269757</v>
      </c>
      <c r="D31" s="49">
        <v>-0.01415096</v>
      </c>
      <c r="E31" s="49">
        <v>-0.0099786</v>
      </c>
      <c r="F31" s="49">
        <v>0.06061666</v>
      </c>
      <c r="G31" s="49">
        <v>-0.004651303</v>
      </c>
    </row>
    <row r="32" spans="1:7" ht="12.75">
      <c r="A32" t="s">
        <v>40</v>
      </c>
      <c r="B32" s="49">
        <v>0.01775004</v>
      </c>
      <c r="C32" s="49">
        <v>0.02978917</v>
      </c>
      <c r="D32" s="49">
        <v>0.04418431</v>
      </c>
      <c r="E32" s="49">
        <v>0.06246624</v>
      </c>
      <c r="F32" s="49">
        <v>0.06300573</v>
      </c>
      <c r="G32" s="49">
        <v>0.04380166</v>
      </c>
    </row>
    <row r="33" spans="1:7" ht="12.75">
      <c r="A33" t="s">
        <v>41</v>
      </c>
      <c r="B33" s="49">
        <v>0.03059079</v>
      </c>
      <c r="C33" s="49">
        <v>0.032401</v>
      </c>
      <c r="D33" s="49">
        <v>0.04451977</v>
      </c>
      <c r="E33" s="49">
        <v>0.06019316</v>
      </c>
      <c r="F33" s="49">
        <v>0.04531115</v>
      </c>
      <c r="G33" s="49">
        <v>0.0434644</v>
      </c>
    </row>
    <row r="34" spans="1:7" ht="12.75">
      <c r="A34" t="s">
        <v>42</v>
      </c>
      <c r="B34" s="49">
        <v>-0.003089842</v>
      </c>
      <c r="C34" s="49">
        <v>0.00478147</v>
      </c>
      <c r="D34" s="49">
        <v>0.007603155</v>
      </c>
      <c r="E34" s="49">
        <v>0.006766487</v>
      </c>
      <c r="F34" s="49">
        <v>-0.02362363</v>
      </c>
      <c r="G34" s="49">
        <v>0.0009999092</v>
      </c>
    </row>
    <row r="35" spans="1:7" ht="12.75">
      <c r="A35" t="s">
        <v>43</v>
      </c>
      <c r="B35" s="49">
        <v>-0.001641205</v>
      </c>
      <c r="C35" s="49">
        <v>0.003380355</v>
      </c>
      <c r="D35" s="49">
        <v>0.001865198</v>
      </c>
      <c r="E35" s="49">
        <v>-0.005667734</v>
      </c>
      <c r="F35" s="49">
        <v>-0.0005697476</v>
      </c>
      <c r="G35" s="49">
        <v>-0.0004150644</v>
      </c>
    </row>
    <row r="36" spans="1:6" ht="12.75">
      <c r="A36" t="s">
        <v>44</v>
      </c>
      <c r="B36" s="49">
        <v>21.44775</v>
      </c>
      <c r="C36" s="49">
        <v>21.44165</v>
      </c>
      <c r="D36" s="49">
        <v>21.44775</v>
      </c>
      <c r="E36" s="49">
        <v>21.44165</v>
      </c>
      <c r="F36" s="49">
        <v>21.4447</v>
      </c>
    </row>
    <row r="37" spans="1:6" ht="12.75">
      <c r="A37" t="s">
        <v>45</v>
      </c>
      <c r="B37" s="49">
        <v>-0.2202352</v>
      </c>
      <c r="C37" s="49">
        <v>-0.1464844</v>
      </c>
      <c r="D37" s="49">
        <v>-0.1342773</v>
      </c>
      <c r="E37" s="49">
        <v>-0.1118978</v>
      </c>
      <c r="F37" s="49">
        <v>-0.1083374</v>
      </c>
    </row>
    <row r="38" spans="1:7" ht="12.75">
      <c r="A38" t="s">
        <v>55</v>
      </c>
      <c r="B38" s="49">
        <v>-0.0002404574</v>
      </c>
      <c r="C38" s="49">
        <v>0.0001843453</v>
      </c>
      <c r="D38" s="49">
        <v>-0.0001694363</v>
      </c>
      <c r="E38" s="49">
        <v>0.0001999891</v>
      </c>
      <c r="F38" s="49">
        <v>-0.0001275802</v>
      </c>
      <c r="G38" s="49">
        <v>0.0001989553</v>
      </c>
    </row>
    <row r="39" spans="1:7" ht="12.75">
      <c r="A39" t="s">
        <v>56</v>
      </c>
      <c r="B39" s="49">
        <v>0</v>
      </c>
      <c r="C39" s="49">
        <v>-0.0001292763</v>
      </c>
      <c r="D39" s="49">
        <v>1.153239E-05</v>
      </c>
      <c r="E39" s="49">
        <v>3.228502E-05</v>
      </c>
      <c r="F39" s="49">
        <v>0.0001589826</v>
      </c>
      <c r="G39" s="49">
        <v>0.0005060142</v>
      </c>
    </row>
    <row r="40" spans="2:7" ht="12.75">
      <c r="B40" t="s">
        <v>46</v>
      </c>
      <c r="C40">
        <v>-0.003754</v>
      </c>
      <c r="D40" t="s">
        <v>47</v>
      </c>
      <c r="E40">
        <v>3.116465</v>
      </c>
      <c r="F40" t="s">
        <v>48</v>
      </c>
      <c r="G40">
        <v>55.019405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-0.00024045736743695398</v>
      </c>
      <c r="C50">
        <f>-0.017/(C7*C7+C22*C22)*(C21*C22+C6*C7)</f>
        <v>0.00018434525032431055</v>
      </c>
      <c r="D50">
        <f>-0.017/(D7*D7+D22*D22)*(D21*D22+D6*D7)</f>
        <v>-0.00016943632114181534</v>
      </c>
      <c r="E50">
        <f>-0.017/(E7*E7+E22*E22)*(E21*E22+E6*E7)</f>
        <v>0.00019998911162941217</v>
      </c>
      <c r="F50">
        <f>-0.017/(F7*F7+F22*F22)*(F21*F22+F6*F7)</f>
        <v>-0.00012758018321185408</v>
      </c>
      <c r="G50">
        <f>(B50*B$4+C50*C$4+D50*D$4+E50*E$4+F50*F$4)/SUM(B$4:F$4)</f>
        <v>-9.121323317240864E-08</v>
      </c>
    </row>
    <row r="51" spans="1:7" ht="12.75">
      <c r="A51" t="s">
        <v>59</v>
      </c>
      <c r="B51">
        <f>-0.017/(B7*B7+B22*B22)*(B21*B7-B6*B22)</f>
        <v>-4.054341576612492E-06</v>
      </c>
      <c r="C51">
        <f>-0.017/(C7*C7+C22*C22)*(C21*C7-C6*C22)</f>
        <v>-0.00012927631017230673</v>
      </c>
      <c r="D51">
        <f>-0.017/(D7*D7+D22*D22)*(D21*D7-D6*D22)</f>
        <v>1.1532395408994437E-05</v>
      </c>
      <c r="E51">
        <f>-0.017/(E7*E7+E22*E22)*(E21*E7-E6*E22)</f>
        <v>3.228502508809811E-05</v>
      </c>
      <c r="F51">
        <f>-0.017/(F7*F7+F22*F22)*(F21*F7-F6*F22)</f>
        <v>0.00015898260581127997</v>
      </c>
      <c r="G51">
        <f>(B51*B$4+C51*C$4+D51*D$4+E51*E$4+F51*F$4)/SUM(B$4:F$4)</f>
        <v>4.5189600058224364E-08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10000.07827640864</v>
      </c>
      <c r="C62">
        <f>C7+(2/0.017)*(C8*C50-C23*C51)</f>
        <v>9999.965659632511</v>
      </c>
      <c r="D62">
        <f>D7+(2/0.017)*(D8*D50-D23*D51)</f>
        <v>10000.035367781127</v>
      </c>
      <c r="E62">
        <f>E7+(2/0.017)*(E8*E50-E23*E51)</f>
        <v>9999.984470958789</v>
      </c>
      <c r="F62">
        <f>F7+(2/0.017)*(F8*F50-F23*F51)</f>
        <v>9999.960097496081</v>
      </c>
    </row>
    <row r="63" spans="1:6" ht="12.75">
      <c r="A63" t="s">
        <v>67</v>
      </c>
      <c r="B63">
        <f>B8+(3/0.017)*(B9*B50-B24*B51)</f>
        <v>-2.821921309637807</v>
      </c>
      <c r="C63">
        <f>C8+(3/0.017)*(C9*C50-C24*C51)</f>
        <v>-1.5529473325056975</v>
      </c>
      <c r="D63">
        <f>D8+(3/0.017)*(D9*D50-D24*D51)</f>
        <v>-1.8644873085147293</v>
      </c>
      <c r="E63">
        <f>E8+(3/0.017)*(E9*E50-E24*E51)</f>
        <v>-0.6095687171974459</v>
      </c>
      <c r="F63">
        <f>F8+(3/0.017)*(F9*F50-F24*F51)</f>
        <v>-0.6312297069580286</v>
      </c>
    </row>
    <row r="64" spans="1:6" ht="12.75">
      <c r="A64" t="s">
        <v>68</v>
      </c>
      <c r="B64">
        <f>B9+(4/0.017)*(B10*B50-B25*B51)</f>
        <v>1.3331676068627178</v>
      </c>
      <c r="C64">
        <f>C9+(4/0.017)*(C10*C50-C25*C51)</f>
        <v>1.0366090410664195</v>
      </c>
      <c r="D64">
        <f>D9+(4/0.017)*(D10*D50-D25*D51)</f>
        <v>0.39104158643635606</v>
      </c>
      <c r="E64">
        <f>E9+(4/0.017)*(E10*E50-E25*E51)</f>
        <v>-0.18258947518883745</v>
      </c>
      <c r="F64">
        <f>F9+(4/0.017)*(F10*F50-F25*F51)</f>
        <v>-1.3035725707374681</v>
      </c>
    </row>
    <row r="65" spans="1:6" ht="12.75">
      <c r="A65" t="s">
        <v>69</v>
      </c>
      <c r="B65">
        <f>B10+(5/0.017)*(B11*B50-B26*B51)</f>
        <v>0.1805560180337928</v>
      </c>
      <c r="C65">
        <f>C10+(5/0.017)*(C11*C50-C26*C51)</f>
        <v>-0.35856784022963745</v>
      </c>
      <c r="D65">
        <f>D10+(5/0.017)*(D11*D50-D26*D51)</f>
        <v>0.08389679186511693</v>
      </c>
      <c r="E65">
        <f>E10+(5/0.017)*(E11*E50-E26*E51)</f>
        <v>-0.138247304733176</v>
      </c>
      <c r="F65">
        <f>F10+(5/0.017)*(F11*F50-F26*F51)</f>
        <v>-1.221996416142988</v>
      </c>
    </row>
    <row r="66" spans="1:6" ht="12.75">
      <c r="A66" t="s">
        <v>70</v>
      </c>
      <c r="B66">
        <f>B11+(6/0.017)*(B12*B50-B27*B51)</f>
        <v>3.2812049946751216</v>
      </c>
      <c r="C66">
        <f>C11+(6/0.017)*(C12*C50-C27*C51)</f>
        <v>2.0104647494529138</v>
      </c>
      <c r="D66">
        <f>D11+(6/0.017)*(D12*D50-D27*D51)</f>
        <v>1.9279517214056578</v>
      </c>
      <c r="E66">
        <f>E11+(6/0.017)*(E12*E50-E27*E51)</f>
        <v>1.7226002961943987</v>
      </c>
      <c r="F66">
        <f>F11+(6/0.017)*(F12*F50-F27*F51)</f>
        <v>13.376313983388474</v>
      </c>
    </row>
    <row r="67" spans="1:6" ht="12.75">
      <c r="A67" t="s">
        <v>71</v>
      </c>
      <c r="B67">
        <f>B12+(7/0.017)*(B13*B50-B28*B51)</f>
        <v>-0.005959210665636944</v>
      </c>
      <c r="C67">
        <f>C12+(7/0.017)*(C13*C50-C28*C51)</f>
        <v>-0.06626151027769489</v>
      </c>
      <c r="D67">
        <f>D12+(7/0.017)*(D13*D50-D28*D51)</f>
        <v>-0.029279580643425465</v>
      </c>
      <c r="E67">
        <f>E12+(7/0.017)*(E13*E50-E28*E51)</f>
        <v>0.0019911538487278543</v>
      </c>
      <c r="F67">
        <f>F12+(7/0.017)*(F13*F50-F28*F51)</f>
        <v>-0.2699803986610782</v>
      </c>
    </row>
    <row r="68" spans="1:6" ht="12.75">
      <c r="A68" t="s">
        <v>72</v>
      </c>
      <c r="B68">
        <f>B13+(8/0.017)*(B14*B50-B29*B51)</f>
        <v>0.2729437253776421</v>
      </c>
      <c r="C68">
        <f>C13+(8/0.017)*(C14*C50-C29*C51)</f>
        <v>0.037885398817931785</v>
      </c>
      <c r="D68">
        <f>D13+(8/0.017)*(D14*D50-D29*D51)</f>
        <v>0.10788973232376559</v>
      </c>
      <c r="E68">
        <f>E13+(8/0.017)*(E14*E50-E29*E51)</f>
        <v>-0.1567342781014921</v>
      </c>
      <c r="F68">
        <f>F13+(8/0.017)*(F14*F50-F29*F51)</f>
        <v>-0.3487793337448683</v>
      </c>
    </row>
    <row r="69" spans="1:6" ht="12.75">
      <c r="A69" t="s">
        <v>73</v>
      </c>
      <c r="B69">
        <f>B14+(9/0.017)*(B15*B50-B30*B51)</f>
        <v>-0.02108058436414903</v>
      </c>
      <c r="C69">
        <f>C14+(9/0.017)*(C15*C50-C30*C51)</f>
        <v>-0.028524962274601023</v>
      </c>
      <c r="D69">
        <f>D14+(9/0.017)*(D15*D50-D30*D51)</f>
        <v>-0.0125127232953774</v>
      </c>
      <c r="E69">
        <f>E14+(9/0.017)*(E15*E50-E30*E51)</f>
        <v>0.08027465123702393</v>
      </c>
      <c r="F69">
        <f>F14+(9/0.017)*(F15*F50-F30*F51)</f>
        <v>-0.008995690475639678</v>
      </c>
    </row>
    <row r="70" spans="1:6" ht="12.75">
      <c r="A70" t="s">
        <v>74</v>
      </c>
      <c r="B70">
        <f>B15+(10/0.017)*(B16*B50-B31*B51)</f>
        <v>-0.35167413562380545</v>
      </c>
      <c r="C70">
        <f>C15+(10/0.017)*(C16*C50-C31*C51)</f>
        <v>-0.13781747313173381</v>
      </c>
      <c r="D70">
        <f>D15+(10/0.017)*(D16*D50-D31*D51)</f>
        <v>-0.13585696719523496</v>
      </c>
      <c r="E70">
        <f>E15+(10/0.017)*(E16*E50-E31*E51)</f>
        <v>-0.1190764010743881</v>
      </c>
      <c r="F70">
        <f>F15+(10/0.017)*(F16*F50-F31*F51)</f>
        <v>-0.3796166903045207</v>
      </c>
    </row>
    <row r="71" spans="1:6" ht="12.75">
      <c r="A71" t="s">
        <v>75</v>
      </c>
      <c r="B71">
        <f>B16+(11/0.017)*(B17*B50-B32*B51)</f>
        <v>0.00970592656302657</v>
      </c>
      <c r="C71">
        <f>C16+(11/0.017)*(C17*C50-C32*C51)</f>
        <v>0.00016149338224896422</v>
      </c>
      <c r="D71">
        <f>D16+(11/0.017)*(D17*D50-D32*D51)</f>
        <v>0.022530472383766893</v>
      </c>
      <c r="E71">
        <f>E16+(11/0.017)*(E17*E50-E32*E51)</f>
        <v>-0.028098015738461133</v>
      </c>
      <c r="F71">
        <f>F16+(11/0.017)*(F17*F50-F32*F51)</f>
        <v>-0.028853532866461442</v>
      </c>
    </row>
    <row r="72" spans="1:6" ht="12.75">
      <c r="A72" t="s">
        <v>76</v>
      </c>
      <c r="B72">
        <f>B17+(12/0.017)*(B18*B50-B33*B51)</f>
        <v>-0.009816864553250346</v>
      </c>
      <c r="C72">
        <f>C17+(12/0.017)*(C18*C50-C33*C51)</f>
        <v>-0.006040841806933171</v>
      </c>
      <c r="D72">
        <f>D17+(12/0.017)*(D18*D50-D33*D51)</f>
        <v>-0.01401864145899006</v>
      </c>
      <c r="E72">
        <f>E17+(12/0.017)*(E18*E50-E33*E51)</f>
        <v>0.0036018281422337006</v>
      </c>
      <c r="F72">
        <f>F17+(12/0.017)*(F18*F50-F33*F51)</f>
        <v>-0.009891034366730285</v>
      </c>
    </row>
    <row r="73" spans="1:6" ht="12.75">
      <c r="A73" t="s">
        <v>77</v>
      </c>
      <c r="B73">
        <f>B18+(13/0.017)*(B19*B50-B34*B51)</f>
        <v>0.013337512262872227</v>
      </c>
      <c r="C73">
        <f>C18+(13/0.017)*(C19*C50-C34*C51)</f>
        <v>0.021349808043902567</v>
      </c>
      <c r="D73">
        <f>D18+(13/0.017)*(D19*D50-D34*D51)</f>
        <v>0.012512275794995413</v>
      </c>
      <c r="E73">
        <f>E18+(13/0.017)*(E19*E50-E34*E51)</f>
        <v>0.01989364266507658</v>
      </c>
      <c r="F73">
        <f>F18+(13/0.017)*(F19*F50-F34*F51)</f>
        <v>-0.003305356655706606</v>
      </c>
    </row>
    <row r="74" spans="1:6" ht="12.75">
      <c r="A74" t="s">
        <v>78</v>
      </c>
      <c r="B74">
        <f>B19+(14/0.017)*(B20*B50-B35*B51)</f>
        <v>-0.21734345098119737</v>
      </c>
      <c r="C74">
        <f>C19+(14/0.017)*(C20*C50-C35*C51)</f>
        <v>-0.19927350882237393</v>
      </c>
      <c r="D74">
        <f>D19+(14/0.017)*(D20*D50-D35*D51)</f>
        <v>-0.20087919107470917</v>
      </c>
      <c r="E74">
        <f>E19+(14/0.017)*(E20*E50-E35*E51)</f>
        <v>-0.19474701027846136</v>
      </c>
      <c r="F74">
        <f>F19+(14/0.017)*(F20*F50-F35*F51)</f>
        <v>-0.14427578617232517</v>
      </c>
    </row>
    <row r="75" spans="1:6" ht="12.75">
      <c r="A75" t="s">
        <v>79</v>
      </c>
      <c r="B75" s="49">
        <f>B20</f>
        <v>-0.001841339</v>
      </c>
      <c r="C75" s="49">
        <f>C20</f>
        <v>0.002053233</v>
      </c>
      <c r="D75" s="49">
        <f>D20</f>
        <v>0.0009515608</v>
      </c>
      <c r="E75" s="49">
        <f>E20</f>
        <v>-6.862367E-05</v>
      </c>
      <c r="F75" s="49">
        <f>F20</f>
        <v>0.001549325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45.743547182797776</v>
      </c>
      <c r="C82">
        <f>C22+(2/0.017)*(C8*C51+C23*C50)</f>
        <v>16.95098343926022</v>
      </c>
      <c r="D82">
        <f>D22+(2/0.017)*(D8*D51+D23*D50)</f>
        <v>-23.807710850343227</v>
      </c>
      <c r="E82">
        <f>E22+(2/0.017)*(E8*E51+E23*E50)</f>
        <v>-15.707513391210325</v>
      </c>
      <c r="F82">
        <f>F22+(2/0.017)*(F8*F51+F23*F50)</f>
        <v>-9.576198859055195</v>
      </c>
    </row>
    <row r="83" spans="1:6" ht="12.75">
      <c r="A83" t="s">
        <v>82</v>
      </c>
      <c r="B83">
        <f>B23+(3/0.017)*(B9*B51+B24*B50)</f>
        <v>0.18437955154178567</v>
      </c>
      <c r="C83">
        <f>C23+(3/0.017)*(C9*C51+C24*C50)</f>
        <v>-0.005508568961075903</v>
      </c>
      <c r="D83">
        <f>D23+(3/0.017)*(D9*D51+D24*D50)</f>
        <v>1.0223695782500388</v>
      </c>
      <c r="E83">
        <f>E23+(3/0.017)*(E9*E51+E24*E50)</f>
        <v>0.5397770008901145</v>
      </c>
      <c r="F83">
        <f>F23+(3/0.017)*(F9*F51+F24*F50)</f>
        <v>2.5093725128114186</v>
      </c>
    </row>
    <row r="84" spans="1:6" ht="12.75">
      <c r="A84" t="s">
        <v>83</v>
      </c>
      <c r="B84">
        <f>B24+(4/0.017)*(B10*B51+B25*B50)</f>
        <v>-0.2724668737111426</v>
      </c>
      <c r="C84">
        <f>C24+(4/0.017)*(C10*C51+C25*C50)</f>
        <v>0.2161747429648219</v>
      </c>
      <c r="D84">
        <f>D24+(4/0.017)*(D10*D51+D25*D50)</f>
        <v>2.12962120804971</v>
      </c>
      <c r="E84">
        <f>E24+(4/0.017)*(E10*E51+E25*E50)</f>
        <v>2.6946719909302272</v>
      </c>
      <c r="F84">
        <f>F24+(4/0.017)*(F10*F51+F25*F50)</f>
        <v>2.631383698405267</v>
      </c>
    </row>
    <row r="85" spans="1:6" ht="12.75">
      <c r="A85" t="s">
        <v>84</v>
      </c>
      <c r="B85">
        <f>B25+(5/0.017)*(B11*B51+B26*B50)</f>
        <v>-0.7437303808658944</v>
      </c>
      <c r="C85">
        <f>C25+(5/0.017)*(C11*C51+C26*C50)</f>
        <v>-0.013793192667190785</v>
      </c>
      <c r="D85">
        <f>D25+(5/0.017)*(D11*D51+D26*D50)</f>
        <v>0.46811085013653997</v>
      </c>
      <c r="E85">
        <f>E25+(5/0.017)*(E11*E51+E26*E50)</f>
        <v>-0.07456692251055069</v>
      </c>
      <c r="F85">
        <f>F25+(5/0.017)*(F11*F51+F26*F50)</f>
        <v>-1.7315845060310564</v>
      </c>
    </row>
    <row r="86" spans="1:6" ht="12.75">
      <c r="A86" t="s">
        <v>85</v>
      </c>
      <c r="B86">
        <f>B26+(6/0.017)*(B12*B51+B27*B50)</f>
        <v>1.0034724711737075</v>
      </c>
      <c r="C86">
        <f>C26+(6/0.017)*(C12*C51+C27*C50)</f>
        <v>0.5737161510334261</v>
      </c>
      <c r="D86">
        <f>D26+(6/0.017)*(D12*D51+D27*D50)</f>
        <v>-0.024056030229402198</v>
      </c>
      <c r="E86">
        <f>E26+(6/0.017)*(E12*E51+E27*E50)</f>
        <v>0.0016266339893904686</v>
      </c>
      <c r="F86">
        <f>F26+(6/0.017)*(F12*F51+F27*F50)</f>
        <v>1.187289018815727</v>
      </c>
    </row>
    <row r="87" spans="1:6" ht="12.75">
      <c r="A87" t="s">
        <v>86</v>
      </c>
      <c r="B87">
        <f>B27+(7/0.017)*(B13*B51+B28*B50)</f>
        <v>-0.30788376368686654</v>
      </c>
      <c r="C87">
        <f>C27+(7/0.017)*(C13*C51+C28*C50)</f>
        <v>-0.0812963039700781</v>
      </c>
      <c r="D87">
        <f>D27+(7/0.017)*(D13*D51+D28*D50)</f>
        <v>-0.19668519231260012</v>
      </c>
      <c r="E87">
        <f>E27+(7/0.017)*(E13*E51+E28*E50)</f>
        <v>0.06761898137166972</v>
      </c>
      <c r="F87">
        <f>F27+(7/0.017)*(F13*F51+F28*F50)</f>
        <v>0.28513743528571506</v>
      </c>
    </row>
    <row r="88" spans="1:6" ht="12.75">
      <c r="A88" t="s">
        <v>87</v>
      </c>
      <c r="B88">
        <f>B28+(8/0.017)*(B14*B51+B29*B50)</f>
        <v>0.015399332172778168</v>
      </c>
      <c r="C88">
        <f>C28+(8/0.017)*(C14*C51+C29*C50)</f>
        <v>0.051050636194847156</v>
      </c>
      <c r="D88">
        <f>D28+(8/0.017)*(D14*D51+D29*D50)</f>
        <v>0.20236659910711643</v>
      </c>
      <c r="E88">
        <f>E28+(8/0.017)*(E14*E51+E29*E50)</f>
        <v>0.4599232336790244</v>
      </c>
      <c r="F88">
        <f>F28+(8/0.017)*(F14*F51+F29*F50)</f>
        <v>0.3483255790838906</v>
      </c>
    </row>
    <row r="89" spans="1:6" ht="12.75">
      <c r="A89" t="s">
        <v>88</v>
      </c>
      <c r="B89">
        <f>B29+(9/0.017)*(B15*B51+B30*B50)</f>
        <v>-0.18412889345942535</v>
      </c>
      <c r="C89">
        <f>C29+(9/0.017)*(C15*C51+C30*C50)</f>
        <v>0.1333239358091162</v>
      </c>
      <c r="D89">
        <f>D29+(9/0.017)*(D15*D51+D30*D50)</f>
        <v>0.040588743515656146</v>
      </c>
      <c r="E89">
        <f>E29+(9/0.017)*(E15*E51+E30*E50)</f>
        <v>0.005670170515224527</v>
      </c>
      <c r="F89">
        <f>F29+(9/0.017)*(F15*F51+F30*F50)</f>
        <v>-0.01973633904894626</v>
      </c>
    </row>
    <row r="90" spans="1:6" ht="12.75">
      <c r="A90" t="s">
        <v>89</v>
      </c>
      <c r="B90">
        <f>B30+(10/0.017)*(B16*B51+B31*B50)</f>
        <v>0.11090996511356997</v>
      </c>
      <c r="C90">
        <f>C30+(10/0.017)*(C16*C51+C31*C50)</f>
        <v>0.07609642573104204</v>
      </c>
      <c r="D90">
        <f>D30+(10/0.017)*(D16*D51+D31*D50)</f>
        <v>0.006210611703524619</v>
      </c>
      <c r="E90">
        <f>E30+(10/0.017)*(E16*E51+E31*E50)</f>
        <v>0.003162028380273017</v>
      </c>
      <c r="F90">
        <f>F30+(10/0.017)*(F16*F51+F31*F50)</f>
        <v>0.2682200954085216</v>
      </c>
    </row>
    <row r="91" spans="1:6" ht="12.75">
      <c r="A91" t="s">
        <v>90</v>
      </c>
      <c r="B91">
        <f>B31+(11/0.017)*(B17*B51+B32*B50)</f>
        <v>-0.09543600476758249</v>
      </c>
      <c r="C91">
        <f>C31+(11/0.017)*(C17*C51+C32*C50)</f>
        <v>0.031815711399977895</v>
      </c>
      <c r="D91">
        <f>D31+(11/0.017)*(D17*D51+D32*D50)</f>
        <v>-0.01910900837236823</v>
      </c>
      <c r="E91">
        <f>E31+(11/0.017)*(E17*E51+E32*E50)</f>
        <v>-0.0019383293268709252</v>
      </c>
      <c r="F91">
        <f>F31+(11/0.017)*(F17*F51+F32*F50)</f>
        <v>0.054733461752991604</v>
      </c>
    </row>
    <row r="92" spans="1:6" ht="12.75">
      <c r="A92" t="s">
        <v>91</v>
      </c>
      <c r="B92">
        <f>B32+(12/0.017)*(B18*B51+B33*B50)</f>
        <v>0.012634090399688925</v>
      </c>
      <c r="C92">
        <f>C32+(12/0.017)*(C18*C51+C33*C50)</f>
        <v>0.029528163160213488</v>
      </c>
      <c r="D92">
        <f>D32+(12/0.017)*(D18*D51+D33*D50)</f>
        <v>0.0387503336228661</v>
      </c>
      <c r="E92">
        <f>E32+(12/0.017)*(E18*E51+E33*E50)</f>
        <v>0.07210003538551119</v>
      </c>
      <c r="F92">
        <f>F32+(12/0.017)*(F18*F51+F33*F50)</f>
        <v>0.0566532596813898</v>
      </c>
    </row>
    <row r="93" spans="1:6" ht="12.75">
      <c r="A93" t="s">
        <v>92</v>
      </c>
      <c r="B93">
        <f>B33+(13/0.017)*(B19*B51+B34*B50)</f>
        <v>0.0318339080990133</v>
      </c>
      <c r="C93">
        <f>C33+(13/0.017)*(C19*C51+C34*C50)</f>
        <v>0.052841286978724346</v>
      </c>
      <c r="D93">
        <f>D33+(13/0.017)*(D19*D51+D34*D50)</f>
        <v>0.04176443273189074</v>
      </c>
      <c r="E93">
        <f>E33+(13/0.017)*(E19*E51+E34*E50)</f>
        <v>0.056416515784616886</v>
      </c>
      <c r="F93">
        <f>F33+(13/0.017)*(F19*F51+F34*F50)</f>
        <v>0.03008630451224171</v>
      </c>
    </row>
    <row r="94" spans="1:6" ht="12.75">
      <c r="A94" t="s">
        <v>93</v>
      </c>
      <c r="B94">
        <f>B34+(14/0.017)*(B20*B51+B35*B50)</f>
        <v>-0.002758696499185773</v>
      </c>
      <c r="C94">
        <f>C34+(14/0.017)*(C20*C51+C35*C50)</f>
        <v>0.0050760612961731925</v>
      </c>
      <c r="D94">
        <f>D34+(14/0.017)*(D20*D51+D35*D50)</f>
        <v>0.0073519303431248935</v>
      </c>
      <c r="E94">
        <f>E34+(14/0.017)*(E20*E51+E35*E50)</f>
        <v>0.005831204149219315</v>
      </c>
      <c r="F94">
        <f>F34+(14/0.017)*(F20*F51+F35*F50)</f>
        <v>-0.023360920634989703</v>
      </c>
    </row>
    <row r="95" spans="1:6" ht="12.75">
      <c r="A95" t="s">
        <v>94</v>
      </c>
      <c r="B95" s="49">
        <f>B35</f>
        <v>-0.001641205</v>
      </c>
      <c r="C95" s="49">
        <f>C35</f>
        <v>0.003380355</v>
      </c>
      <c r="D95" s="49">
        <f>D35</f>
        <v>0.001865198</v>
      </c>
      <c r="E95" s="49">
        <f>E35</f>
        <v>-0.005667734</v>
      </c>
      <c r="F95" s="49">
        <f>F35</f>
        <v>-0.0005697476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-2.821899220824152</v>
      </c>
      <c r="C103">
        <f>C63*10000/C62</f>
        <v>-1.5529526654022199</v>
      </c>
      <c r="D103">
        <f>D63*10000/D62</f>
        <v>-1.8644807142601476</v>
      </c>
      <c r="E103">
        <f>E63*10000/E62</f>
        <v>-0.6095696638006889</v>
      </c>
      <c r="F103">
        <f>F63*10000/F62</f>
        <v>-0.6312322257326647</v>
      </c>
      <c r="G103">
        <f>AVERAGE(C103:E103)</f>
        <v>-1.3423343478210186</v>
      </c>
      <c r="H103">
        <f>STDEV(C103:E103)</f>
        <v>0.653429791880404</v>
      </c>
      <c r="I103">
        <f>(B103*B4+C103*C4+D103*D4+E103*E4+F103*F4)/SUM(B4:F4)</f>
        <v>-1.461652440194303</v>
      </c>
      <c r="K103">
        <f>(LN(H103)+LN(H123))/2-LN(K114*K115^3)</f>
        <v>-4.423827804982923</v>
      </c>
    </row>
    <row r="104" spans="1:11" ht="12.75">
      <c r="A104" t="s">
        <v>68</v>
      </c>
      <c r="B104">
        <f>B64*10000/B62</f>
        <v>1.333157171387165</v>
      </c>
      <c r="C104">
        <f>C64*10000/C62</f>
        <v>1.0366126008321852</v>
      </c>
      <c r="D104">
        <f>D64*10000/D62</f>
        <v>0.3910402034139234</v>
      </c>
      <c r="E104">
        <f>E64*10000/E62</f>
        <v>-0.18258975873322625</v>
      </c>
      <c r="F104">
        <f>F64*10000/F62</f>
        <v>-1.303577772339185</v>
      </c>
      <c r="G104">
        <f>AVERAGE(C104:E104)</f>
        <v>0.4150210151709608</v>
      </c>
      <c r="H104">
        <f>STDEV(C104:E104)</f>
        <v>0.6099548408627163</v>
      </c>
      <c r="I104">
        <f>(B104*B4+C104*C4+D104*D4+E104*E4+F104*F4)/SUM(B4:F4)</f>
        <v>0.31876420021659463</v>
      </c>
      <c r="K104">
        <f>(LN(H104)+LN(H124))/2-LN(K114*K115^4)</f>
        <v>-3.403647690261352</v>
      </c>
    </row>
    <row r="105" spans="1:11" ht="12.75">
      <c r="A105" t="s">
        <v>69</v>
      </c>
      <c r="B105">
        <f>B65*10000/B62</f>
        <v>0.18055460471719073</v>
      </c>
      <c r="C105">
        <f>C65*10000/C62</f>
        <v>-0.3585690715690062</v>
      </c>
      <c r="D105">
        <f>D65*10000/D62</f>
        <v>0.08389649514182919</v>
      </c>
      <c r="E105">
        <f>E65*10000/E62</f>
        <v>-0.13824751941831864</v>
      </c>
      <c r="F105">
        <f>F65*10000/F62</f>
        <v>-1.2220012922341232</v>
      </c>
      <c r="G105">
        <f>AVERAGE(C105:E105)</f>
        <v>-0.13764003194849855</v>
      </c>
      <c r="H105">
        <f>STDEV(C105:E105)</f>
        <v>0.22123340889647447</v>
      </c>
      <c r="I105">
        <f>(B105*B4+C105*C4+D105*D4+E105*E4+F105*F4)/SUM(B4:F4)</f>
        <v>-0.23618541744308555</v>
      </c>
      <c r="K105">
        <f>(LN(H105)+LN(H125))/2-LN(K114*K115^5)</f>
        <v>-4.056654274106689</v>
      </c>
    </row>
    <row r="106" spans="1:11" ht="12.75">
      <c r="A106" t="s">
        <v>70</v>
      </c>
      <c r="B106">
        <f>B66*10000/B62</f>
        <v>3.2811793107818663</v>
      </c>
      <c r="C106">
        <f>C66*10000/C62</f>
        <v>2.010471653486454</v>
      </c>
      <c r="D106">
        <f>D66*10000/D62</f>
        <v>1.9279449026923234</v>
      </c>
      <c r="E106">
        <f>E66*10000/E62</f>
        <v>1.722602971231652</v>
      </c>
      <c r="F106">
        <f>F66*10000/F62</f>
        <v>13.376367358443568</v>
      </c>
      <c r="G106">
        <f>AVERAGE(C106:E106)</f>
        <v>1.8870065091368098</v>
      </c>
      <c r="H106">
        <f>STDEV(C106:E106)</f>
        <v>0.14823649552643695</v>
      </c>
      <c r="I106">
        <f>(B106*B4+C106*C4+D106*D4+E106*E4+F106*F4)/SUM(B4:F4)</f>
        <v>3.620827383185085</v>
      </c>
      <c r="K106">
        <f>(LN(H106)+LN(H126))/2-LN(K114*K115^6)</f>
        <v>-3.601506144951598</v>
      </c>
    </row>
    <row r="107" spans="1:11" ht="12.75">
      <c r="A107" t="s">
        <v>71</v>
      </c>
      <c r="B107">
        <f>B67*10000/B62</f>
        <v>-0.00595916401944115</v>
      </c>
      <c r="C107">
        <f>C67*10000/C62</f>
        <v>-0.06626173782293762</v>
      </c>
      <c r="D107">
        <f>D67*10000/D62</f>
        <v>-0.029279477088411745</v>
      </c>
      <c r="E107">
        <f>E67*10000/E62</f>
        <v>0.0019911569408036737</v>
      </c>
      <c r="F107">
        <f>F67*10000/F62</f>
        <v>-0.2699814759547684</v>
      </c>
      <c r="G107">
        <f>AVERAGE(C107:E107)</f>
        <v>-0.031183352656848563</v>
      </c>
      <c r="H107">
        <f>STDEV(C107:E107)</f>
        <v>0.03416625480708493</v>
      </c>
      <c r="I107">
        <f>(B107*B4+C107*C4+D107*D4+E107*E4+F107*F4)/SUM(B4:F4)</f>
        <v>-0.05937399195372501</v>
      </c>
      <c r="K107">
        <f>(LN(H107)+LN(H127))/2-LN(K114*K115^7)</f>
        <v>-4.212122115633767</v>
      </c>
    </row>
    <row r="108" spans="1:9" ht="12.75">
      <c r="A108" t="s">
        <v>72</v>
      </c>
      <c r="B108">
        <f>B68*10000/B62</f>
        <v>0.27294158888890746</v>
      </c>
      <c r="C108">
        <f>C68*10000/C62</f>
        <v>0.03788552891823034</v>
      </c>
      <c r="D108">
        <f>D68*10000/D62</f>
        <v>0.10788935074307128</v>
      </c>
      <c r="E108">
        <f>E68*10000/E62</f>
        <v>-0.15673452149517644</v>
      </c>
      <c r="F108">
        <f>F68*10000/F62</f>
        <v>-0.34878072546729477</v>
      </c>
      <c r="G108">
        <f>AVERAGE(C108:E108)</f>
        <v>-0.003653213944624941</v>
      </c>
      <c r="H108">
        <f>STDEV(C108:E108)</f>
        <v>0.13711509329231747</v>
      </c>
      <c r="I108">
        <f>(B108*B4+C108*C4+D108*D4+E108*E4+F108*F4)/SUM(B4:F4)</f>
        <v>-0.009642424902617422</v>
      </c>
    </row>
    <row r="109" spans="1:9" ht="12.75">
      <c r="A109" t="s">
        <v>73</v>
      </c>
      <c r="B109">
        <f>B69*10000/B62</f>
        <v>-0.021080419354197064</v>
      </c>
      <c r="C109">
        <f>C69*10000/C62</f>
        <v>-0.02852506023070612</v>
      </c>
      <c r="D109">
        <f>D69*10000/D62</f>
        <v>-0.012512679040808036</v>
      </c>
      <c r="E109">
        <f>E69*10000/E62</f>
        <v>0.08027477589605424</v>
      </c>
      <c r="F109">
        <f>F69*10000/F62</f>
        <v>-0.008995726370840354</v>
      </c>
      <c r="G109">
        <f>AVERAGE(C109:E109)</f>
        <v>0.013079012208180028</v>
      </c>
      <c r="H109">
        <f>STDEV(C109:E109)</f>
        <v>0.058741400060265216</v>
      </c>
      <c r="I109">
        <f>(B109*B4+C109*C4+D109*D4+E109*E4+F109*F4)/SUM(B4:F4)</f>
        <v>0.0051924899297672526</v>
      </c>
    </row>
    <row r="110" spans="1:11" ht="12.75">
      <c r="A110" t="s">
        <v>74</v>
      </c>
      <c r="B110">
        <f>B70*10000/B62</f>
        <v>-0.3516713828665182</v>
      </c>
      <c r="C110">
        <f>C70*10000/C62</f>
        <v>-0.13781794640362643</v>
      </c>
      <c r="D110">
        <f>D70*10000/D62</f>
        <v>-0.13585648670098632</v>
      </c>
      <c r="E110">
        <f>E70*10000/E62</f>
        <v>-0.11907658598890922</v>
      </c>
      <c r="F110">
        <f>F70*10000/F62</f>
        <v>-0.3796182050762123</v>
      </c>
      <c r="G110">
        <f>AVERAGE(C110:E110)</f>
        <v>-0.13091700636450732</v>
      </c>
      <c r="H110">
        <f>STDEV(C110:E110)</f>
        <v>0.010300897875643197</v>
      </c>
      <c r="I110">
        <f>(B110*B4+C110*C4+D110*D4+E110*E4+F110*F4)/SUM(B4:F4)</f>
        <v>-0.19603380461962308</v>
      </c>
      <c r="K110">
        <f>EXP(AVERAGE(K103:K107))</f>
        <v>0.01945693716382954</v>
      </c>
    </row>
    <row r="111" spans="1:9" ht="12.75">
      <c r="A111" t="s">
        <v>75</v>
      </c>
      <c r="B111">
        <f>B71*10000/B62</f>
        <v>0.00970585058911388</v>
      </c>
      <c r="C111">
        <f>C71*10000/C62</f>
        <v>0.00016149393682507798</v>
      </c>
      <c r="D111">
        <f>D71*10000/D62</f>
        <v>0.022530392698767124</v>
      </c>
      <c r="E111">
        <f>E71*10000/E62</f>
        <v>-0.02809805937205333</v>
      </c>
      <c r="F111">
        <f>F71*10000/F62</f>
        <v>-0.02885364799974168</v>
      </c>
      <c r="G111">
        <f>AVERAGE(C111:E111)</f>
        <v>-0.0018020575788203763</v>
      </c>
      <c r="H111">
        <f>STDEV(C111:E111)</f>
        <v>0.02537127688327464</v>
      </c>
      <c r="I111">
        <f>(B111*B4+C111*C4+D111*D4+E111*E4+F111*F4)/SUM(B4:F4)</f>
        <v>-0.003744924678159972</v>
      </c>
    </row>
    <row r="112" spans="1:9" ht="12.75">
      <c r="A112" t="s">
        <v>76</v>
      </c>
      <c r="B112">
        <f>B72*10000/B62</f>
        <v>-0.009816787710961707</v>
      </c>
      <c r="C112">
        <f>C72*10000/C62</f>
        <v>-0.006040862551477168</v>
      </c>
      <c r="D112">
        <f>D72*10000/D62</f>
        <v>-0.014018591878341135</v>
      </c>
      <c r="E112">
        <f>E72*10000/E62</f>
        <v>0.003601833735536152</v>
      </c>
      <c r="F112">
        <f>F72*10000/F62</f>
        <v>-0.00989107383459153</v>
      </c>
      <c r="G112">
        <f>AVERAGE(C112:E112)</f>
        <v>-0.005485873564760717</v>
      </c>
      <c r="H112">
        <f>STDEV(C112:E112)</f>
        <v>0.00882331339605922</v>
      </c>
      <c r="I112">
        <f>(B112*B4+C112*C4+D112*D4+E112*E4+F112*F4)/SUM(B4:F4)</f>
        <v>-0.006699636497324108</v>
      </c>
    </row>
    <row r="113" spans="1:9" ht="12.75">
      <c r="A113" t="s">
        <v>77</v>
      </c>
      <c r="B113">
        <f>B73*10000/B62</f>
        <v>0.013337407862433422</v>
      </c>
      <c r="C113">
        <f>C73*10000/C62</f>
        <v>0.02134988136017974</v>
      </c>
      <c r="D113">
        <f>D73*10000/D62</f>
        <v>0.012512231542008754</v>
      </c>
      <c r="E113">
        <f>E73*10000/E62</f>
        <v>0.019893673558044233</v>
      </c>
      <c r="F113">
        <f>F73*10000/F62</f>
        <v>-0.0033053698449599252</v>
      </c>
      <c r="G113">
        <f>AVERAGE(C113:E113)</f>
        <v>0.01791859548674424</v>
      </c>
      <c r="H113">
        <f>STDEV(C113:E113)</f>
        <v>0.004738323924970944</v>
      </c>
      <c r="I113">
        <f>(B113*B4+C113*C4+D113*D4+E113*E4+F113*F4)/SUM(B4:F4)</f>
        <v>0.014425758562473856</v>
      </c>
    </row>
    <row r="114" spans="1:11" ht="12.75">
      <c r="A114" t="s">
        <v>78</v>
      </c>
      <c r="B114">
        <f>B74*10000/B62</f>
        <v>-0.2173417497080359</v>
      </c>
      <c r="C114">
        <f>C74*10000/C62</f>
        <v>-0.19927419313727626</v>
      </c>
      <c r="D114">
        <f>D74*10000/D62</f>
        <v>-0.20087848061209562</v>
      </c>
      <c r="E114">
        <f>E74*10000/E62</f>
        <v>-0.19474731270236584</v>
      </c>
      <c r="F114">
        <f>F74*10000/F62</f>
        <v>-0.14427636187113466</v>
      </c>
      <c r="G114">
        <f>AVERAGE(C114:E114)</f>
        <v>-0.19829999548391256</v>
      </c>
      <c r="H114">
        <f>STDEV(C114:E114)</f>
        <v>0.0031795598414225026</v>
      </c>
      <c r="I114">
        <f>(B114*B4+C114*C4+D114*D4+E114*E4+F114*F4)/SUM(B4:F4)</f>
        <v>-0.19385256581780347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-0.0018413245867724207</v>
      </c>
      <c r="C115">
        <f>C75*10000/C62</f>
        <v>0.002053240050901789</v>
      </c>
      <c r="D115">
        <f>D75*10000/D62</f>
        <v>0.0009515574345524925</v>
      </c>
      <c r="E115">
        <f>E75*10000/E62</f>
        <v>-6.862377656614544E-05</v>
      </c>
      <c r="F115">
        <f>F75*10000/F62</f>
        <v>0.001549331182219357</v>
      </c>
      <c r="G115">
        <f>AVERAGE(C115:E115)</f>
        <v>0.0009787245696293786</v>
      </c>
      <c r="H115">
        <f>STDEV(C115:E115)</f>
        <v>0.0010611927560535044</v>
      </c>
      <c r="I115">
        <f>(B115*B4+C115*C4+D115*D4+E115*E4+F115*F4)/SUM(B4:F4)</f>
        <v>0.0006466018647231005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45.743189121541356</v>
      </c>
      <c r="C122">
        <f>C82*10000/C62</f>
        <v>16.951041649760178</v>
      </c>
      <c r="D122">
        <f>D82*10000/D62</f>
        <v>-23.807626648050384</v>
      </c>
      <c r="E122">
        <f>E82*10000/E62</f>
        <v>-15.707537783510482</v>
      </c>
      <c r="F122">
        <f>F82*10000/F62</f>
        <v>-9.576237070638918</v>
      </c>
      <c r="G122">
        <f>AVERAGE(C122:E122)</f>
        <v>-7.521374260600229</v>
      </c>
      <c r="H122">
        <f>STDEV(C122:E122)</f>
        <v>21.577238360610625</v>
      </c>
      <c r="I122">
        <f>(B122*B4+C122*C4+D122*D4+E122*E4+F122*F4)/SUM(B4:F4)</f>
        <v>-0.084131121656536</v>
      </c>
    </row>
    <row r="123" spans="1:9" ht="12.75">
      <c r="A123" t="s">
        <v>82</v>
      </c>
      <c r="B123">
        <f>B83*10000/B62</f>
        <v>0.18437810829617074</v>
      </c>
      <c r="C123">
        <f>C83*10000/C62</f>
        <v>-0.00550858787776911</v>
      </c>
      <c r="D123">
        <f>D83*10000/D62</f>
        <v>1.02236596236848</v>
      </c>
      <c r="E123">
        <f>E83*10000/E62</f>
        <v>0.5397778391133453</v>
      </c>
      <c r="F123">
        <f>F83*10000/F62</f>
        <v>2.509382525876026</v>
      </c>
      <c r="G123">
        <f>AVERAGE(C123:E123)</f>
        <v>0.5188784045346854</v>
      </c>
      <c r="H123">
        <f>STDEV(C123:E123)</f>
        <v>0.5142558823535838</v>
      </c>
      <c r="I123">
        <f>(B123*B4+C123*C4+D123*D4+E123*E4+F123*F4)/SUM(B4:F4)</f>
        <v>0.7358438135945987</v>
      </c>
    </row>
    <row r="124" spans="1:9" ht="12.75">
      <c r="A124" t="s">
        <v>83</v>
      </c>
      <c r="B124">
        <f>B84*10000/B62</f>
        <v>-0.2724647409550023</v>
      </c>
      <c r="C124">
        <f>C84*10000/C62</f>
        <v>0.21617548531938266</v>
      </c>
      <c r="D124">
        <f>D84*10000/D62</f>
        <v>2.129613676078672</v>
      </c>
      <c r="E124">
        <f>E84*10000/E62</f>
        <v>2.6946761755039654</v>
      </c>
      <c r="F124">
        <f>F84*10000/F62</f>
        <v>2.6313941983269977</v>
      </c>
      <c r="G124">
        <f>AVERAGE(C124:E124)</f>
        <v>1.6801551123006735</v>
      </c>
      <c r="H124">
        <f>STDEV(C124:E124)</f>
        <v>1.2989423267514226</v>
      </c>
      <c r="I124">
        <f>(B124*B4+C124*C4+D124*D4+E124*E4+F124*F4)/SUM(B4:F4)</f>
        <v>1.5243189825307946</v>
      </c>
    </row>
    <row r="125" spans="1:9" ht="12.75">
      <c r="A125" t="s">
        <v>84</v>
      </c>
      <c r="B125">
        <f>B85*10000/B62</f>
        <v>-0.7437245592571429</v>
      </c>
      <c r="C125">
        <f>C85*10000/C62</f>
        <v>-0.013793240033683945</v>
      </c>
      <c r="D125">
        <f>D85*10000/D62</f>
        <v>0.4681091945381864</v>
      </c>
      <c r="E125">
        <f>E85*10000/E62</f>
        <v>-0.07456703830601177</v>
      </c>
      <c r="F125">
        <f>F85*10000/F62</f>
        <v>-1.7315914155143806</v>
      </c>
      <c r="G125">
        <f>AVERAGE(C125:E125)</f>
        <v>0.12658297206616356</v>
      </c>
      <c r="H125">
        <f>STDEV(C125:E125)</f>
        <v>0.2973272340639495</v>
      </c>
      <c r="I125">
        <f>(B125*B4+C125*C4+D125*D4+E125*E4+F125*F4)/SUM(B4:F4)</f>
        <v>-0.24719090177946948</v>
      </c>
    </row>
    <row r="126" spans="1:9" ht="12.75">
      <c r="A126" t="s">
        <v>85</v>
      </c>
      <c r="B126">
        <f>B86*10000/B62</f>
        <v>1.0034646164130705</v>
      </c>
      <c r="C126">
        <f>C86*10000/C62</f>
        <v>0.5737181212025378</v>
      </c>
      <c r="D126">
        <f>D86*10000/D62</f>
        <v>-0.024055945148861915</v>
      </c>
      <c r="E126">
        <f>E86*10000/E62</f>
        <v>0.0016266365154010169</v>
      </c>
      <c r="F126">
        <f>F86*10000/F62</f>
        <v>1.1872937564151038</v>
      </c>
      <c r="G126">
        <f>AVERAGE(C126:E126)</f>
        <v>0.18376293752302567</v>
      </c>
      <c r="H126">
        <f>STDEV(C126:E126)</f>
        <v>0.3379551489608154</v>
      </c>
      <c r="I126">
        <f>(B126*B4+C126*C4+D126*D4+E126*E4+F126*F4)/SUM(B4:F4)</f>
        <v>0.4362431165801392</v>
      </c>
    </row>
    <row r="127" spans="1:9" ht="12.75">
      <c r="A127" t="s">
        <v>86</v>
      </c>
      <c r="B127">
        <f>B87*10000/B62</f>
        <v>-0.30788135370220104</v>
      </c>
      <c r="C127">
        <f>C87*10000/C62</f>
        <v>-0.08129658314553218</v>
      </c>
      <c r="D127">
        <f>D87*10000/D62</f>
        <v>-0.19668449668317714</v>
      </c>
      <c r="E127">
        <f>E87*10000/E62</f>
        <v>0.06761908637762762</v>
      </c>
      <c r="F127">
        <f>F87*10000/F62</f>
        <v>0.28513857306001794</v>
      </c>
      <c r="G127">
        <f>AVERAGE(C127:E127)</f>
        <v>-0.0701206644836939</v>
      </c>
      <c r="H127">
        <f>STDEV(C127:E127)</f>
        <v>0.13250574279308405</v>
      </c>
      <c r="I127">
        <f>(B127*B4+C127*C4+D127*D4+E127*E4+F127*F4)/SUM(B4:F4)</f>
        <v>-0.05715815780584718</v>
      </c>
    </row>
    <row r="128" spans="1:9" ht="12.75">
      <c r="A128" t="s">
        <v>87</v>
      </c>
      <c r="B128">
        <f>B88*10000/B62</f>
        <v>0.015399211633279914</v>
      </c>
      <c r="C128">
        <f>C88*10000/C62</f>
        <v>0.051050811505209924</v>
      </c>
      <c r="D128">
        <f>D88*10000/D62</f>
        <v>0.20236588338388933</v>
      </c>
      <c r="E128">
        <f>E88*10000/E62</f>
        <v>0.45992394789681845</v>
      </c>
      <c r="F128">
        <f>F88*10000/F62</f>
        <v>0.34832696899571514</v>
      </c>
      <c r="G128">
        <f>AVERAGE(C128:E128)</f>
        <v>0.23778021426197257</v>
      </c>
      <c r="H128">
        <f>STDEV(C128:E128)</f>
        <v>0.206724312888771</v>
      </c>
      <c r="I128">
        <f>(B128*B4+C128*C4+D128*D4+E128*E4+F128*F4)/SUM(B4:F4)</f>
        <v>0.22033270866811877</v>
      </c>
    </row>
    <row r="129" spans="1:9" ht="12.75">
      <c r="A129" t="s">
        <v>88</v>
      </c>
      <c r="B129">
        <f>B89*10000/B62</f>
        <v>-0.18412745217585652</v>
      </c>
      <c r="C129">
        <f>C89*10000/C62</f>
        <v>0.1333243936499835</v>
      </c>
      <c r="D129">
        <f>D89*10000/D62</f>
        <v>0.040588599962784175</v>
      </c>
      <c r="E129">
        <f>E89*10000/E62</f>
        <v>0.005670179320469361</v>
      </c>
      <c r="F129">
        <f>F89*10000/F62</f>
        <v>-0.019736417802195125</v>
      </c>
      <c r="G129">
        <f>AVERAGE(C129:E129)</f>
        <v>0.05986105764441235</v>
      </c>
      <c r="H129">
        <f>STDEV(C129:E129)</f>
        <v>0.06597325464033885</v>
      </c>
      <c r="I129">
        <f>(B129*B4+C129*C4+D129*D4+E129*E4+F129*F4)/SUM(B4:F4)</f>
        <v>0.013930579303145016</v>
      </c>
    </row>
    <row r="130" spans="1:9" ht="12.75">
      <c r="A130" t="s">
        <v>89</v>
      </c>
      <c r="B130">
        <f>B90*10000/B62</f>
        <v>0.11090909695699046</v>
      </c>
      <c r="C130">
        <f>C90*10000/C62</f>
        <v>0.07609668704986183</v>
      </c>
      <c r="D130">
        <f>D90*10000/D62</f>
        <v>0.006210589738046767</v>
      </c>
      <c r="E130">
        <f>E90*10000/E62</f>
        <v>0.0031620332906075453</v>
      </c>
      <c r="F130">
        <f>F90*10000/F62</f>
        <v>0.26822116567813303</v>
      </c>
      <c r="G130">
        <f>AVERAGE(C130:E130)</f>
        <v>0.028489770026172048</v>
      </c>
      <c r="H130">
        <f>STDEV(C130:E130)</f>
        <v>0.04125696711439983</v>
      </c>
      <c r="I130">
        <f>(B130*B4+C130*C4+D130*D4+E130*E4+F130*F4)/SUM(B4:F4)</f>
        <v>0.07238786749050662</v>
      </c>
    </row>
    <row r="131" spans="1:9" ht="12.75">
      <c r="A131" t="s">
        <v>90</v>
      </c>
      <c r="B131">
        <f>B91*10000/B62</f>
        <v>-0.09543525773465918</v>
      </c>
      <c r="C131">
        <f>C91*10000/C62</f>
        <v>0.03181582065667523</v>
      </c>
      <c r="D131">
        <f>D91*10000/D62</f>
        <v>-0.019108940788284692</v>
      </c>
      <c r="E131">
        <f>E91*10000/E62</f>
        <v>-0.0019383323369151994</v>
      </c>
      <c r="F131">
        <f>F91*10000/F62</f>
        <v>0.05473368015408029</v>
      </c>
      <c r="G131">
        <f>AVERAGE(C131:E131)</f>
        <v>0.0035895158438251124</v>
      </c>
      <c r="H131">
        <f>STDEV(C131:E131)</f>
        <v>0.025908505576132803</v>
      </c>
      <c r="I131">
        <f>(B131*B4+C131*C4+D131*D4+E131*E4+F131*F4)/SUM(B4:F4)</f>
        <v>-0.003923490023105758</v>
      </c>
    </row>
    <row r="132" spans="1:9" ht="12.75">
      <c r="A132" t="s">
        <v>91</v>
      </c>
      <c r="B132">
        <f>B92*10000/B62</f>
        <v>0.012633991505340742</v>
      </c>
      <c r="C132">
        <f>C92*10000/C62</f>
        <v>0.029528264561359124</v>
      </c>
      <c r="D132">
        <f>D92*10000/D62</f>
        <v>0.038750196572018995</v>
      </c>
      <c r="E132">
        <f>E92*10000/E62</f>
        <v>0.07210014735012714</v>
      </c>
      <c r="F132">
        <f>F92*10000/F62</f>
        <v>0.05665348574298349</v>
      </c>
      <c r="G132">
        <f>AVERAGE(C132:E132)</f>
        <v>0.04679286949450175</v>
      </c>
      <c r="H132">
        <f>STDEV(C132:E132)</f>
        <v>0.022396534148137272</v>
      </c>
      <c r="I132">
        <f>(B132*B4+C132*C4+D132*D4+E132*E4+F132*F4)/SUM(B4:F4)</f>
        <v>0.0431636226177942</v>
      </c>
    </row>
    <row r="133" spans="1:9" ht="12.75">
      <c r="A133" t="s">
        <v>92</v>
      </c>
      <c r="B133">
        <f>B93*10000/B62</f>
        <v>0.03183365891656391</v>
      </c>
      <c r="C133">
        <f>C93*10000/C62</f>
        <v>0.052841468438268833</v>
      </c>
      <c r="D133">
        <f>D93*10000/D62</f>
        <v>0.041764285020881586</v>
      </c>
      <c r="E133">
        <f>E93*10000/E62</f>
        <v>0.0564166033941928</v>
      </c>
      <c r="F133">
        <f>F93*10000/F62</f>
        <v>0.030086424564609117</v>
      </c>
      <c r="G133">
        <f>AVERAGE(C133:E133)</f>
        <v>0.050340785617781075</v>
      </c>
      <c r="H133">
        <f>STDEV(C133:E133)</f>
        <v>0.007639546410273964</v>
      </c>
      <c r="I133">
        <f>(B133*B4+C133*C4+D133*D4+E133*E4+F133*F4)/SUM(B4:F4)</f>
        <v>0.04496162114689517</v>
      </c>
    </row>
    <row r="134" spans="1:9" ht="12.75">
      <c r="A134" t="s">
        <v>93</v>
      </c>
      <c r="B134">
        <f>B94*10000/B62</f>
        <v>-0.0027586749052693543</v>
      </c>
      <c r="C134">
        <f>C94*10000/C62</f>
        <v>0.005076078727614083</v>
      </c>
      <c r="D134">
        <f>D94*10000/D62</f>
        <v>0.007351904341070532</v>
      </c>
      <c r="E134">
        <f>E94*10000/E62</f>
        <v>0.005831213204534331</v>
      </c>
      <c r="F134">
        <f>F94*10000/F62</f>
        <v>-0.023361013851284376</v>
      </c>
      <c r="G134">
        <f>AVERAGE(C134:E134)</f>
        <v>0.006086398757739649</v>
      </c>
      <c r="H134">
        <f>STDEV(C134:E134)</f>
        <v>0.0011591744069119362</v>
      </c>
      <c r="I134">
        <f>(B134*B4+C134*C4+D134*D4+E134*E4+F134*F4)/SUM(B4:F4)</f>
        <v>0.0008793944585263896</v>
      </c>
    </row>
    <row r="135" spans="1:9" ht="12.75">
      <c r="A135" t="s">
        <v>94</v>
      </c>
      <c r="B135">
        <f>B95*10000/B62</f>
        <v>-0.001641192153337235</v>
      </c>
      <c r="C135">
        <f>C95*10000/C62</f>
        <v>0.0033803666083031575</v>
      </c>
      <c r="D135">
        <f>D95*10000/D62</f>
        <v>0.0018651914032318689</v>
      </c>
      <c r="E135">
        <f>E95*10000/E62</f>
        <v>-0.005667742801461154</v>
      </c>
      <c r="F135">
        <f>F95*10000/F62</f>
        <v>-0.0005697498734446558</v>
      </c>
      <c r="G135">
        <f>AVERAGE(C135:E135)</f>
        <v>-0.0001407282633087093</v>
      </c>
      <c r="H135">
        <f>STDEV(C135:E135)</f>
        <v>0.004846117647584205</v>
      </c>
      <c r="I135">
        <f>(B135*B4+C135*C4+D135*D4+E135*E4+F135*F4)/SUM(B4:F4)</f>
        <v>-0.0004152598571566304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2005-11-25T08:43:18Z</cp:lastPrinted>
  <dcterms:created xsi:type="dcterms:W3CDTF">2005-11-25T08:43:18Z</dcterms:created>
  <dcterms:modified xsi:type="dcterms:W3CDTF">2005-11-25T10:03:29Z</dcterms:modified>
  <cp:category/>
  <cp:version/>
  <cp:contentType/>
  <cp:contentStatus/>
</cp:coreProperties>
</file>