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<sst xmlns="http://schemas.openxmlformats.org/spreadsheetml/2006/main" count="204" uniqueCount="98">
  <si>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25/11/2005       08:16:51</t>
  </si>
  <si>
    <t>LISSNER</t>
  </si>
  <si>
    <t>HCMQAP747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</si>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</sst>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-0.003751</v>
      </c>
      <c r="D4" s="12">
        <v>-0.003749</v>
      </c>
      <c r="E4" s="12">
        <v>-0.003748</v>
      </c>
      <c r="F4" s="24">
        <v>-0.002076</v>
      </c>
      <c r="G4" s="34">
        <v>-0.011688</v>
      </c>
    </row>
    <row r="5" spans="1:7" ht="12.75" thickBot="1">
      <c r="A5" s="44" t="s">
        <v>13</v>
      </c>
      <c r="B5" s="45">
        <v>-1.953931</v>
      </c>
      <c r="C5" s="46">
        <v>-1.134647</v>
      </c>
      <c r="D5" s="46">
        <v>0.537008</v>
      </c>
      <c r="E5" s="46">
        <v>0.791512</v>
      </c>
      <c r="F5" s="47">
        <v>1.760281</v>
      </c>
      <c r="G5" s="48">
        <v>5.1062</v>
      </c>
    </row>
    <row r="6" spans="1:7" ht="12.75" thickTop="1">
      <c r="A6" s="6" t="s">
        <v>14</v>
      </c>
      <c r="B6" s="39">
        <v>26.063</v>
      </c>
      <c r="C6" s="40">
        <v>94.59211</v>
      </c>
      <c r="D6" s="40">
        <v>-190.0758</v>
      </c>
      <c r="E6" s="40">
        <v>170.598</v>
      </c>
      <c r="F6" s="41">
        <v>-164.1256</v>
      </c>
      <c r="G6" s="42">
        <v>0.001402441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3.743126</v>
      </c>
      <c r="C8" s="13">
        <v>-2.286488</v>
      </c>
      <c r="D8" s="13">
        <v>-3.201966</v>
      </c>
      <c r="E8" s="13">
        <v>0.2084761</v>
      </c>
      <c r="F8" s="25">
        <v>-2.892188</v>
      </c>
      <c r="G8" s="35">
        <v>-1.111828</v>
      </c>
    </row>
    <row r="9" spans="1:7" ht="12">
      <c r="A9" s="20" t="s">
        <v>17</v>
      </c>
      <c r="B9" s="29">
        <v>0.1311079</v>
      </c>
      <c r="C9" s="13">
        <v>0.0187735</v>
      </c>
      <c r="D9" s="13">
        <v>-0.1511133</v>
      </c>
      <c r="E9" s="13">
        <v>0.4125896</v>
      </c>
      <c r="F9" s="25">
        <v>-0.9979055</v>
      </c>
      <c r="G9" s="35">
        <v>-0.0464439</v>
      </c>
    </row>
    <row r="10" spans="1:7" ht="12">
      <c r="A10" s="20" t="s">
        <v>18</v>
      </c>
      <c r="B10" s="29">
        <v>-0.7516123</v>
      </c>
      <c r="C10" s="13">
        <v>0.6341396</v>
      </c>
      <c r="D10" s="13">
        <v>1.348768</v>
      </c>
      <c r="E10" s="13">
        <v>-0.005574718</v>
      </c>
      <c r="F10" s="25">
        <v>-0.3560344</v>
      </c>
      <c r="G10" s="35">
        <v>0.3191219</v>
      </c>
    </row>
    <row r="11" spans="1:7" ht="12">
      <c r="A11" s="21" t="s">
        <v>19</v>
      </c>
      <c r="B11" s="31">
        <v>1.415466</v>
      </c>
      <c r="C11" s="15">
        <v>0.6794103</v>
      </c>
      <c r="D11" s="15">
        <v>1.202289</v>
      </c>
      <c r="E11" s="15">
        <v>1.071794</v>
      </c>
      <c r="F11" s="27">
        <v>13.06607</v>
      </c>
      <c r="G11" s="37">
        <v>2.655778</v>
      </c>
    </row>
    <row r="12" spans="1:7" ht="12">
      <c r="A12" s="20" t="s">
        <v>20</v>
      </c>
      <c r="B12" s="29">
        <v>0.3712515</v>
      </c>
      <c r="C12" s="13">
        <v>0.05153821</v>
      </c>
      <c r="D12" s="13">
        <v>0.1220246</v>
      </c>
      <c r="E12" s="13">
        <v>-0.0483125</v>
      </c>
      <c r="F12" s="25">
        <v>0.1553513</v>
      </c>
      <c r="G12" s="35">
        <v>0.1047213</v>
      </c>
    </row>
    <row r="13" spans="1:7" ht="12">
      <c r="A13" s="20" t="s">
        <v>21</v>
      </c>
      <c r="B13" s="29">
        <v>0.1086066</v>
      </c>
      <c r="C13" s="13">
        <v>0.09712586</v>
      </c>
      <c r="D13" s="13">
        <v>0.2210916</v>
      </c>
      <c r="E13" s="13">
        <v>0.1488152</v>
      </c>
      <c r="F13" s="25">
        <v>0.02371187</v>
      </c>
      <c r="G13" s="35">
        <v>0.1312645</v>
      </c>
    </row>
    <row r="14" spans="1:7" ht="12">
      <c r="A14" s="20" t="s">
        <v>22</v>
      </c>
      <c r="B14" s="29">
        <v>-0.03505483</v>
      </c>
      <c r="C14" s="13">
        <v>-0.06246696</v>
      </c>
      <c r="D14" s="13">
        <v>0.04443915</v>
      </c>
      <c r="E14" s="13">
        <v>0.035098</v>
      </c>
      <c r="F14" s="25">
        <v>0.1615316</v>
      </c>
      <c r="G14" s="35">
        <v>0.02051638</v>
      </c>
    </row>
    <row r="15" spans="1:7" ht="12">
      <c r="A15" s="21" t="s">
        <v>23</v>
      </c>
      <c r="B15" s="31">
        <v>-0.5011023</v>
      </c>
      <c r="C15" s="15">
        <v>-0.1083491</v>
      </c>
      <c r="D15" s="15">
        <v>-0.08792455</v>
      </c>
      <c r="E15" s="15">
        <v>-0.07454773</v>
      </c>
      <c r="F15" s="27">
        <v>-0.3935429</v>
      </c>
      <c r="G15" s="37">
        <v>-0.1903163</v>
      </c>
    </row>
    <row r="16" spans="1:7" ht="12">
      <c r="A16" s="20" t="s">
        <v>24</v>
      </c>
      <c r="B16" s="29">
        <v>0.03627243</v>
      </c>
      <c r="C16" s="13">
        <v>0.04253846</v>
      </c>
      <c r="D16" s="13">
        <v>0.02865271</v>
      </c>
      <c r="E16" s="13">
        <v>-0.03591686</v>
      </c>
      <c r="F16" s="25">
        <v>0.01644033</v>
      </c>
      <c r="G16" s="35">
        <v>0.01594663</v>
      </c>
    </row>
    <row r="17" spans="1:7" ht="12">
      <c r="A17" s="20" t="s">
        <v>25</v>
      </c>
      <c r="B17" s="29">
        <v>-0.0144745</v>
      </c>
      <c r="C17" s="13">
        <v>-0.01297316</v>
      </c>
      <c r="D17" s="13">
        <v>-0.01916733</v>
      </c>
      <c r="E17" s="13">
        <v>-0.02670178</v>
      </c>
      <c r="F17" s="25">
        <v>-0.01787418</v>
      </c>
      <c r="G17" s="35">
        <v>-0.01863503</v>
      </c>
    </row>
    <row r="18" spans="1:7" ht="12">
      <c r="A18" s="20" t="s">
        <v>26</v>
      </c>
      <c r="B18" s="29">
        <v>0.03350132</v>
      </c>
      <c r="C18" s="13">
        <v>0.001979515</v>
      </c>
      <c r="D18" s="13">
        <v>0.07461483</v>
      </c>
      <c r="E18" s="13">
        <v>0.008277474</v>
      </c>
      <c r="F18" s="25">
        <v>0.02626111</v>
      </c>
      <c r="G18" s="35">
        <v>0.02877254</v>
      </c>
    </row>
    <row r="19" spans="1:7" ht="12">
      <c r="A19" s="21" t="s">
        <v>27</v>
      </c>
      <c r="B19" s="31">
        <v>-0.1894799</v>
      </c>
      <c r="C19" s="15">
        <v>-0.1736455</v>
      </c>
      <c r="D19" s="15">
        <v>-0.1934284</v>
      </c>
      <c r="E19" s="15">
        <v>-0.1915074</v>
      </c>
      <c r="F19" s="27">
        <v>-0.1432411</v>
      </c>
      <c r="G19" s="37">
        <v>-0.1809498</v>
      </c>
    </row>
    <row r="20" spans="1:7" ht="12.75" thickBot="1">
      <c r="A20" s="44" t="s">
        <v>28</v>
      </c>
      <c r="B20" s="45">
        <v>-0.001928964</v>
      </c>
      <c r="C20" s="46">
        <v>-0.004286418</v>
      </c>
      <c r="D20" s="46">
        <v>-0.007278625</v>
      </c>
      <c r="E20" s="46">
        <v>0.002431197</v>
      </c>
      <c r="F20" s="47">
        <v>-0.001572642</v>
      </c>
      <c r="G20" s="48">
        <v>-0.002686977</v>
      </c>
    </row>
    <row r="21" spans="1:7" ht="12.75" thickTop="1">
      <c r="A21" s="6" t="s">
        <v>29</v>
      </c>
      <c r="B21" s="39">
        <v>-30.5271</v>
      </c>
      <c r="C21" s="40">
        <v>3.820112</v>
      </c>
      <c r="D21" s="40">
        <v>-18.57964</v>
      </c>
      <c r="E21" s="40">
        <v>44.81587</v>
      </c>
      <c r="F21" s="41">
        <v>-20.98929</v>
      </c>
      <c r="G21" s="43">
        <v>0.0003748005</v>
      </c>
    </row>
    <row r="22" spans="1:7" ht="12">
      <c r="A22" s="20" t="s">
        <v>30</v>
      </c>
      <c r="B22" s="29">
        <v>-39.07883</v>
      </c>
      <c r="C22" s="13">
        <v>-22.69297</v>
      </c>
      <c r="D22" s="13">
        <v>10.74016</v>
      </c>
      <c r="E22" s="13">
        <v>15.83025</v>
      </c>
      <c r="F22" s="25">
        <v>35.20577</v>
      </c>
      <c r="G22" s="36">
        <v>0</v>
      </c>
    </row>
    <row r="23" spans="1:7" ht="12">
      <c r="A23" s="20" t="s">
        <v>31</v>
      </c>
      <c r="B23" s="29">
        <v>-1.477483</v>
      </c>
      <c r="C23" s="13">
        <v>-0.8519958</v>
      </c>
      <c r="D23" s="13">
        <v>0.486559</v>
      </c>
      <c r="E23" s="13">
        <v>2.267608</v>
      </c>
      <c r="F23" s="25">
        <v>10.18906</v>
      </c>
      <c r="G23" s="35">
        <v>1.59952</v>
      </c>
    </row>
    <row r="24" spans="1:7" ht="12">
      <c r="A24" s="20" t="s">
        <v>32</v>
      </c>
      <c r="B24" s="29">
        <v>0.01266727</v>
      </c>
      <c r="C24" s="13">
        <v>-4.97056</v>
      </c>
      <c r="D24" s="13">
        <v>-0.6198262</v>
      </c>
      <c r="E24" s="13">
        <v>2.102381</v>
      </c>
      <c r="F24" s="25">
        <v>3.217654</v>
      </c>
      <c r="G24" s="35">
        <v>-0.4093157</v>
      </c>
    </row>
    <row r="25" spans="1:7" ht="12">
      <c r="A25" s="20" t="s">
        <v>33</v>
      </c>
      <c r="B25" s="29">
        <v>0.524936</v>
      </c>
      <c r="C25" s="13">
        <v>-0.09958005</v>
      </c>
      <c r="D25" s="13">
        <v>-1.125433</v>
      </c>
      <c r="E25" s="13">
        <v>-0.1412718</v>
      </c>
      <c r="F25" s="25">
        <v>-1.079618</v>
      </c>
      <c r="G25" s="35">
        <v>-0.3961548</v>
      </c>
    </row>
    <row r="26" spans="1:7" ht="12">
      <c r="A26" s="21" t="s">
        <v>34</v>
      </c>
      <c r="B26" s="31">
        <v>0.4376807</v>
      </c>
      <c r="C26" s="15">
        <v>-0.01174182</v>
      </c>
      <c r="D26" s="15">
        <v>0.2721533</v>
      </c>
      <c r="E26" s="15">
        <v>-0.3246628</v>
      </c>
      <c r="F26" s="27">
        <v>1.894802</v>
      </c>
      <c r="G26" s="37">
        <v>0.3004618</v>
      </c>
    </row>
    <row r="27" spans="1:7" ht="12">
      <c r="A27" s="20" t="s">
        <v>35</v>
      </c>
      <c r="B27" s="29">
        <v>-0.0804563</v>
      </c>
      <c r="C27" s="13">
        <v>-0.002182208</v>
      </c>
      <c r="D27" s="13">
        <v>0.5077758</v>
      </c>
      <c r="E27" s="13">
        <v>0.3879604</v>
      </c>
      <c r="F27" s="25">
        <v>0.3617471</v>
      </c>
      <c r="G27" s="35">
        <v>0.2513903</v>
      </c>
    </row>
    <row r="28" spans="1:7" ht="12">
      <c r="A28" s="20" t="s">
        <v>36</v>
      </c>
      <c r="B28" s="29">
        <v>-0.4435781</v>
      </c>
      <c r="C28" s="13">
        <v>-0.2472221</v>
      </c>
      <c r="D28" s="13">
        <v>-0.1438009</v>
      </c>
      <c r="E28" s="13">
        <v>0.3634931</v>
      </c>
      <c r="F28" s="25">
        <v>0.2500384</v>
      </c>
      <c r="G28" s="35">
        <v>-0.03777671</v>
      </c>
    </row>
    <row r="29" spans="1:7" ht="12">
      <c r="A29" s="20" t="s">
        <v>37</v>
      </c>
      <c r="B29" s="29">
        <v>0.07768792</v>
      </c>
      <c r="C29" s="13">
        <v>0.1475114</v>
      </c>
      <c r="D29" s="13">
        <v>-0.1118475</v>
      </c>
      <c r="E29" s="13">
        <v>-0.08256209</v>
      </c>
      <c r="F29" s="25">
        <v>-0.1643476</v>
      </c>
      <c r="G29" s="35">
        <v>-0.02186193</v>
      </c>
    </row>
    <row r="30" spans="1:7" ht="12">
      <c r="A30" s="21" t="s">
        <v>38</v>
      </c>
      <c r="B30" s="31">
        <v>0.09796321</v>
      </c>
      <c r="C30" s="15">
        <v>0.05674932</v>
      </c>
      <c r="D30" s="15">
        <v>0.1197656</v>
      </c>
      <c r="E30" s="15">
        <v>0.06293329</v>
      </c>
      <c r="F30" s="27">
        <v>0.3595918</v>
      </c>
      <c r="G30" s="37">
        <v>0.1196976</v>
      </c>
    </row>
    <row r="31" spans="1:7" ht="12">
      <c r="A31" s="20" t="s">
        <v>39</v>
      </c>
      <c r="B31" s="29">
        <v>-0.003244776</v>
      </c>
      <c r="C31" s="13">
        <v>0.03577823</v>
      </c>
      <c r="D31" s="13">
        <v>0.001808057</v>
      </c>
      <c r="E31" s="13">
        <v>-0.00476827</v>
      </c>
      <c r="F31" s="25">
        <v>-0.05461652</v>
      </c>
      <c r="G31" s="35">
        <v>0.0001546066</v>
      </c>
    </row>
    <row r="32" spans="1:7" ht="12">
      <c r="A32" s="20" t="s">
        <v>40</v>
      </c>
      <c r="B32" s="29">
        <v>-0.06167293</v>
      </c>
      <c r="C32" s="13">
        <v>-0.002512126</v>
      </c>
      <c r="D32" s="13">
        <v>-0.01705294</v>
      </c>
      <c r="E32" s="13">
        <v>0.04825269</v>
      </c>
      <c r="F32" s="25">
        <v>0.009267373</v>
      </c>
      <c r="G32" s="35">
        <v>-0.0008239675</v>
      </c>
    </row>
    <row r="33" spans="1:7" ht="12">
      <c r="A33" s="20" t="s">
        <v>41</v>
      </c>
      <c r="B33" s="29">
        <v>0.05417467</v>
      </c>
      <c r="C33" s="13">
        <v>0.05048178</v>
      </c>
      <c r="D33" s="13">
        <v>0.07363589</v>
      </c>
      <c r="E33" s="13">
        <v>0.04614548</v>
      </c>
      <c r="F33" s="25">
        <v>0.03933893</v>
      </c>
      <c r="G33" s="35">
        <v>0.05406151</v>
      </c>
    </row>
    <row r="34" spans="1:7" ht="12">
      <c r="A34" s="21" t="s">
        <v>42</v>
      </c>
      <c r="B34" s="31">
        <v>0.01051683</v>
      </c>
      <c r="C34" s="15">
        <v>0.009952112</v>
      </c>
      <c r="D34" s="15">
        <v>0.008549361</v>
      </c>
      <c r="E34" s="15">
        <v>0.001622824</v>
      </c>
      <c r="F34" s="27">
        <v>-0.0320003</v>
      </c>
      <c r="G34" s="37">
        <v>0.002100175</v>
      </c>
    </row>
    <row r="35" spans="1:7" ht="12.75" thickBot="1">
      <c r="A35" s="22" t="s">
        <v>43</v>
      </c>
      <c r="B35" s="32">
        <v>-0.002428959</v>
      </c>
      <c r="C35" s="16">
        <v>0.005869807</v>
      </c>
      <c r="D35" s="16">
        <v>-0.001257211</v>
      </c>
      <c r="E35" s="16">
        <v>-0.002966736</v>
      </c>
      <c r="F35" s="28">
        <v>0.001259617</v>
      </c>
      <c r="G35" s="38">
        <v>0.0002115955</v>
      </c>
    </row>
    <row r="36" spans="1:7" ht="12">
      <c r="A36" s="4" t="s">
        <v>44</v>
      </c>
      <c r="B36" s="3">
        <v>19.76929</v>
      </c>
      <c r="C36" s="3">
        <v>19.77234</v>
      </c>
      <c r="D36" s="3">
        <v>19.79065</v>
      </c>
      <c r="E36" s="3">
        <v>19.7937</v>
      </c>
      <c r="F36" s="3">
        <v>19.81201</v>
      </c>
      <c r="G36" s="3"/>
    </row>
    <row r="37" spans="1:6" ht="12">
      <c r="A37" s="4" t="s">
        <v>45</v>
      </c>
      <c r="B37" s="2">
        <v>0.2955119</v>
      </c>
      <c r="C37" s="2">
        <v>0.223287</v>
      </c>
      <c r="D37" s="2">
        <v>0.1780192</v>
      </c>
      <c r="E37" s="2">
        <v>0.1637777</v>
      </c>
      <c r="F37" s="2">
        <v>0.142924</v>
      </c>
    </row>
    <row r="38" spans="1:7" ht="12">
      <c r="A38" s="4" t="s">
        <v>53</v>
      </c>
      <c r="B38" s="2">
        <v>-4.450922E-05</v>
      </c>
      <c r="C38" s="2">
        <v>-0.000160791</v>
      </c>
      <c r="D38" s="2">
        <v>0.0003231625</v>
      </c>
      <c r="E38" s="2">
        <v>-0.0002901364</v>
      </c>
      <c r="F38" s="2">
        <v>0.0002791357</v>
      </c>
      <c r="G38" s="2">
        <v>0.0003114594</v>
      </c>
    </row>
    <row r="39" spans="1:7" ht="12.75" thickBot="1">
      <c r="A39" s="4" t="s">
        <v>54</v>
      </c>
      <c r="B39" s="2">
        <v>5.172214E-05</v>
      </c>
      <c r="C39" s="2">
        <v>0</v>
      </c>
      <c r="D39" s="2">
        <v>3.12383E-05</v>
      </c>
      <c r="E39" s="2">
        <v>-7.572769E-05</v>
      </c>
      <c r="F39" s="2">
        <v>3.469908E-05</v>
      </c>
      <c r="G39" s="2">
        <v>0.0004982931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3.117499</v>
      </c>
      <c r="F40" s="17" t="s">
        <v>48</v>
      </c>
      <c r="G40" s="8">
        <v>54.974122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0.003751</v>
      </c>
      <c r="D4">
        <v>0.003749</v>
      </c>
      <c r="E4">
        <v>0.003748</v>
      </c>
      <c r="F4">
        <v>0.002076</v>
      </c>
      <c r="G4">
        <v>0.011688</v>
      </c>
    </row>
    <row r="5" spans="1:7" ht="12.75">
      <c r="A5" t="s">
        <v>13</v>
      </c>
      <c r="B5">
        <v>-1.953931</v>
      </c>
      <c r="C5">
        <v>-1.134647</v>
      </c>
      <c r="D5">
        <v>0.537008</v>
      </c>
      <c r="E5">
        <v>0.791512</v>
      </c>
      <c r="F5">
        <v>1.760281</v>
      </c>
      <c r="G5">
        <v>5.1062</v>
      </c>
    </row>
    <row r="6" spans="1:7" ht="12.75">
      <c r="A6" t="s">
        <v>14</v>
      </c>
      <c r="B6" s="49">
        <v>26.063</v>
      </c>
      <c r="C6" s="49">
        <v>94.59211</v>
      </c>
      <c r="D6" s="49">
        <v>-190.0758</v>
      </c>
      <c r="E6" s="49">
        <v>170.598</v>
      </c>
      <c r="F6" s="49">
        <v>-164.1256</v>
      </c>
      <c r="G6" s="49">
        <v>0.001402441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3.743126</v>
      </c>
      <c r="C8" s="49">
        <v>-2.286488</v>
      </c>
      <c r="D8" s="49">
        <v>-3.201966</v>
      </c>
      <c r="E8" s="49">
        <v>0.2084761</v>
      </c>
      <c r="F8" s="49">
        <v>-2.892188</v>
      </c>
      <c r="G8" s="49">
        <v>-1.111828</v>
      </c>
    </row>
    <row r="9" spans="1:7" ht="12.75">
      <c r="A9" t="s">
        <v>17</v>
      </c>
      <c r="B9" s="49">
        <v>0.1311079</v>
      </c>
      <c r="C9" s="49">
        <v>0.0187735</v>
      </c>
      <c r="D9" s="49">
        <v>-0.1511133</v>
      </c>
      <c r="E9" s="49">
        <v>0.4125896</v>
      </c>
      <c r="F9" s="49">
        <v>-0.9979055</v>
      </c>
      <c r="G9" s="49">
        <v>-0.0464439</v>
      </c>
    </row>
    <row r="10" spans="1:7" ht="12.75">
      <c r="A10" t="s">
        <v>18</v>
      </c>
      <c r="B10" s="49">
        <v>-0.7516123</v>
      </c>
      <c r="C10" s="49">
        <v>0.6341396</v>
      </c>
      <c r="D10" s="49">
        <v>1.348768</v>
      </c>
      <c r="E10" s="49">
        <v>-0.005574718</v>
      </c>
      <c r="F10" s="49">
        <v>-0.3560344</v>
      </c>
      <c r="G10" s="49">
        <v>0.3191219</v>
      </c>
    </row>
    <row r="11" spans="1:7" ht="12.75">
      <c r="A11" t="s">
        <v>19</v>
      </c>
      <c r="B11" s="49">
        <v>1.415466</v>
      </c>
      <c r="C11" s="49">
        <v>0.6794103</v>
      </c>
      <c r="D11" s="49">
        <v>1.202289</v>
      </c>
      <c r="E11" s="49">
        <v>1.071794</v>
      </c>
      <c r="F11" s="49">
        <v>13.06607</v>
      </c>
      <c r="G11" s="49">
        <v>2.655778</v>
      </c>
    </row>
    <row r="12" spans="1:7" ht="12.75">
      <c r="A12" t="s">
        <v>20</v>
      </c>
      <c r="B12" s="49">
        <v>0.3712515</v>
      </c>
      <c r="C12" s="49">
        <v>0.05153821</v>
      </c>
      <c r="D12" s="49">
        <v>0.1220246</v>
      </c>
      <c r="E12" s="49">
        <v>-0.0483125</v>
      </c>
      <c r="F12" s="49">
        <v>0.1553513</v>
      </c>
      <c r="G12" s="49">
        <v>0.1047213</v>
      </c>
    </row>
    <row r="13" spans="1:7" ht="12.75">
      <c r="A13" t="s">
        <v>21</v>
      </c>
      <c r="B13" s="49">
        <v>0.1086066</v>
      </c>
      <c r="C13" s="49">
        <v>0.09712586</v>
      </c>
      <c r="D13" s="49">
        <v>0.2210916</v>
      </c>
      <c r="E13" s="49">
        <v>0.1488152</v>
      </c>
      <c r="F13" s="49">
        <v>0.02371187</v>
      </c>
      <c r="G13" s="49">
        <v>0.1312645</v>
      </c>
    </row>
    <row r="14" spans="1:7" ht="12.75">
      <c r="A14" t="s">
        <v>22</v>
      </c>
      <c r="B14" s="49">
        <v>-0.03505483</v>
      </c>
      <c r="C14" s="49">
        <v>-0.06246696</v>
      </c>
      <c r="D14" s="49">
        <v>0.04443915</v>
      </c>
      <c r="E14" s="49">
        <v>0.035098</v>
      </c>
      <c r="F14" s="49">
        <v>0.1615316</v>
      </c>
      <c r="G14" s="49">
        <v>0.02051638</v>
      </c>
    </row>
    <row r="15" spans="1:7" ht="12.75">
      <c r="A15" t="s">
        <v>23</v>
      </c>
      <c r="B15" s="49">
        <v>-0.5011023</v>
      </c>
      <c r="C15" s="49">
        <v>-0.1083491</v>
      </c>
      <c r="D15" s="49">
        <v>-0.08792455</v>
      </c>
      <c r="E15" s="49">
        <v>-0.07454773</v>
      </c>
      <c r="F15" s="49">
        <v>-0.3935429</v>
      </c>
      <c r="G15" s="49">
        <v>-0.1903163</v>
      </c>
    </row>
    <row r="16" spans="1:7" ht="12.75">
      <c r="A16" t="s">
        <v>24</v>
      </c>
      <c r="B16" s="49">
        <v>0.03627243</v>
      </c>
      <c r="C16" s="49">
        <v>0.04253846</v>
      </c>
      <c r="D16" s="49">
        <v>0.02865271</v>
      </c>
      <c r="E16" s="49">
        <v>-0.03591686</v>
      </c>
      <c r="F16" s="49">
        <v>0.01644033</v>
      </c>
      <c r="G16" s="49">
        <v>0.01594663</v>
      </c>
    </row>
    <row r="17" spans="1:7" ht="12.75">
      <c r="A17" t="s">
        <v>25</v>
      </c>
      <c r="B17" s="49">
        <v>-0.0144745</v>
      </c>
      <c r="C17" s="49">
        <v>-0.01297316</v>
      </c>
      <c r="D17" s="49">
        <v>-0.01916733</v>
      </c>
      <c r="E17" s="49">
        <v>-0.02670178</v>
      </c>
      <c r="F17" s="49">
        <v>-0.01787418</v>
      </c>
      <c r="G17" s="49">
        <v>-0.01863503</v>
      </c>
    </row>
    <row r="18" spans="1:7" ht="12.75">
      <c r="A18" t="s">
        <v>26</v>
      </c>
      <c r="B18" s="49">
        <v>0.03350132</v>
      </c>
      <c r="C18" s="49">
        <v>0.001979515</v>
      </c>
      <c r="D18" s="49">
        <v>0.07461483</v>
      </c>
      <c r="E18" s="49">
        <v>0.008277474</v>
      </c>
      <c r="F18" s="49">
        <v>0.02626111</v>
      </c>
      <c r="G18" s="49">
        <v>0.02877254</v>
      </c>
    </row>
    <row r="19" spans="1:7" ht="12.75">
      <c r="A19" t="s">
        <v>27</v>
      </c>
      <c r="B19" s="49">
        <v>-0.1894799</v>
      </c>
      <c r="C19" s="49">
        <v>-0.1736455</v>
      </c>
      <c r="D19" s="49">
        <v>-0.1934284</v>
      </c>
      <c r="E19" s="49">
        <v>-0.1915074</v>
      </c>
      <c r="F19" s="49">
        <v>-0.1432411</v>
      </c>
      <c r="G19" s="49">
        <v>-0.1809498</v>
      </c>
    </row>
    <row r="20" spans="1:7" ht="12.75">
      <c r="A20" t="s">
        <v>28</v>
      </c>
      <c r="B20" s="49">
        <v>-0.001928964</v>
      </c>
      <c r="C20" s="49">
        <v>-0.004286418</v>
      </c>
      <c r="D20" s="49">
        <v>-0.007278625</v>
      </c>
      <c r="E20" s="49">
        <v>0.002431197</v>
      </c>
      <c r="F20" s="49">
        <v>-0.001572642</v>
      </c>
      <c r="G20" s="49">
        <v>-0.002686977</v>
      </c>
    </row>
    <row r="21" spans="1:7" ht="12.75">
      <c r="A21" t="s">
        <v>29</v>
      </c>
      <c r="B21" s="49">
        <v>-30.5271</v>
      </c>
      <c r="C21" s="49">
        <v>3.820112</v>
      </c>
      <c r="D21" s="49">
        <v>-18.57964</v>
      </c>
      <c r="E21" s="49">
        <v>44.81587</v>
      </c>
      <c r="F21" s="49">
        <v>-20.98929</v>
      </c>
      <c r="G21" s="49">
        <v>0.0003748005</v>
      </c>
    </row>
    <row r="22" spans="1:7" ht="12.75">
      <c r="A22" t="s">
        <v>30</v>
      </c>
      <c r="B22" s="49">
        <v>-39.07883</v>
      </c>
      <c r="C22" s="49">
        <v>-22.69297</v>
      </c>
      <c r="D22" s="49">
        <v>10.74016</v>
      </c>
      <c r="E22" s="49">
        <v>15.83025</v>
      </c>
      <c r="F22" s="49">
        <v>35.20577</v>
      </c>
      <c r="G22" s="49">
        <v>0</v>
      </c>
    </row>
    <row r="23" spans="1:7" ht="12.75">
      <c r="A23" t="s">
        <v>31</v>
      </c>
      <c r="B23" s="49">
        <v>-1.477483</v>
      </c>
      <c r="C23" s="49">
        <v>-0.8519958</v>
      </c>
      <c r="D23" s="49">
        <v>0.486559</v>
      </c>
      <c r="E23" s="49">
        <v>2.267608</v>
      </c>
      <c r="F23" s="49">
        <v>10.18906</v>
      </c>
      <c r="G23" s="49">
        <v>1.59952</v>
      </c>
    </row>
    <row r="24" spans="1:7" ht="12.75">
      <c r="A24" t="s">
        <v>32</v>
      </c>
      <c r="B24" s="49">
        <v>0.01266727</v>
      </c>
      <c r="C24" s="49">
        <v>-4.97056</v>
      </c>
      <c r="D24" s="49">
        <v>-0.6198262</v>
      </c>
      <c r="E24" s="49">
        <v>2.102381</v>
      </c>
      <c r="F24" s="49">
        <v>3.217654</v>
      </c>
      <c r="G24" s="49">
        <v>-0.4093157</v>
      </c>
    </row>
    <row r="25" spans="1:7" ht="12.75">
      <c r="A25" t="s">
        <v>33</v>
      </c>
      <c r="B25" s="49">
        <v>0.524936</v>
      </c>
      <c r="C25" s="49">
        <v>-0.09958005</v>
      </c>
      <c r="D25" s="49">
        <v>-1.125433</v>
      </c>
      <c r="E25" s="49">
        <v>-0.1412718</v>
      </c>
      <c r="F25" s="49">
        <v>-1.079618</v>
      </c>
      <c r="G25" s="49">
        <v>-0.3961548</v>
      </c>
    </row>
    <row r="26" spans="1:7" ht="12.75">
      <c r="A26" t="s">
        <v>34</v>
      </c>
      <c r="B26" s="49">
        <v>0.4376807</v>
      </c>
      <c r="C26" s="49">
        <v>-0.01174182</v>
      </c>
      <c r="D26" s="49">
        <v>0.2721533</v>
      </c>
      <c r="E26" s="49">
        <v>-0.3246628</v>
      </c>
      <c r="F26" s="49">
        <v>1.894802</v>
      </c>
      <c r="G26" s="49">
        <v>0.3004618</v>
      </c>
    </row>
    <row r="27" spans="1:7" ht="12.75">
      <c r="A27" t="s">
        <v>35</v>
      </c>
      <c r="B27" s="49">
        <v>-0.0804563</v>
      </c>
      <c r="C27" s="49">
        <v>-0.002182208</v>
      </c>
      <c r="D27" s="49">
        <v>0.5077758</v>
      </c>
      <c r="E27" s="49">
        <v>0.3879604</v>
      </c>
      <c r="F27" s="49">
        <v>0.3617471</v>
      </c>
      <c r="G27" s="49">
        <v>0.2513903</v>
      </c>
    </row>
    <row r="28" spans="1:7" ht="12.75">
      <c r="A28" t="s">
        <v>36</v>
      </c>
      <c r="B28" s="49">
        <v>-0.4435781</v>
      </c>
      <c r="C28" s="49">
        <v>-0.2472221</v>
      </c>
      <c r="D28" s="49">
        <v>-0.1438009</v>
      </c>
      <c r="E28" s="49">
        <v>0.3634931</v>
      </c>
      <c r="F28" s="49">
        <v>0.2500384</v>
      </c>
      <c r="G28" s="49">
        <v>-0.03777671</v>
      </c>
    </row>
    <row r="29" spans="1:7" ht="12.75">
      <c r="A29" t="s">
        <v>37</v>
      </c>
      <c r="B29" s="49">
        <v>0.07768792</v>
      </c>
      <c r="C29" s="49">
        <v>0.1475114</v>
      </c>
      <c r="D29" s="49">
        <v>-0.1118475</v>
      </c>
      <c r="E29" s="49">
        <v>-0.08256209</v>
      </c>
      <c r="F29" s="49">
        <v>-0.1643476</v>
      </c>
      <c r="G29" s="49">
        <v>-0.02186193</v>
      </c>
    </row>
    <row r="30" spans="1:7" ht="12.75">
      <c r="A30" t="s">
        <v>38</v>
      </c>
      <c r="B30" s="49">
        <v>0.09796321</v>
      </c>
      <c r="C30" s="49">
        <v>0.05674932</v>
      </c>
      <c r="D30" s="49">
        <v>0.1197656</v>
      </c>
      <c r="E30" s="49">
        <v>0.06293329</v>
      </c>
      <c r="F30" s="49">
        <v>0.3595918</v>
      </c>
      <c r="G30" s="49">
        <v>0.1196976</v>
      </c>
    </row>
    <row r="31" spans="1:7" ht="12.75">
      <c r="A31" t="s">
        <v>39</v>
      </c>
      <c r="B31" s="49">
        <v>-0.003244776</v>
      </c>
      <c r="C31" s="49">
        <v>0.03577823</v>
      </c>
      <c r="D31" s="49">
        <v>0.001808057</v>
      </c>
      <c r="E31" s="49">
        <v>-0.00476827</v>
      </c>
      <c r="F31" s="49">
        <v>-0.05461652</v>
      </c>
      <c r="G31" s="49">
        <v>0.0001546066</v>
      </c>
    </row>
    <row r="32" spans="1:7" ht="12.75">
      <c r="A32" t="s">
        <v>40</v>
      </c>
      <c r="B32" s="49">
        <v>-0.06167293</v>
      </c>
      <c r="C32" s="49">
        <v>-0.002512126</v>
      </c>
      <c r="D32" s="49">
        <v>-0.01705294</v>
      </c>
      <c r="E32" s="49">
        <v>0.04825269</v>
      </c>
      <c r="F32" s="49">
        <v>0.009267373</v>
      </c>
      <c r="G32" s="49">
        <v>-0.0008239675</v>
      </c>
    </row>
    <row r="33" spans="1:7" ht="12.75">
      <c r="A33" t="s">
        <v>41</v>
      </c>
      <c r="B33" s="49">
        <v>0.05417467</v>
      </c>
      <c r="C33" s="49">
        <v>0.05048178</v>
      </c>
      <c r="D33" s="49">
        <v>0.07363589</v>
      </c>
      <c r="E33" s="49">
        <v>0.04614548</v>
      </c>
      <c r="F33" s="49">
        <v>0.03933893</v>
      </c>
      <c r="G33" s="49">
        <v>0.05406151</v>
      </c>
    </row>
    <row r="34" spans="1:7" ht="12.75">
      <c r="A34" t="s">
        <v>42</v>
      </c>
      <c r="B34" s="49">
        <v>0.01051683</v>
      </c>
      <c r="C34" s="49">
        <v>0.009952112</v>
      </c>
      <c r="D34" s="49">
        <v>0.008549361</v>
      </c>
      <c r="E34" s="49">
        <v>0.001622824</v>
      </c>
      <c r="F34" s="49">
        <v>-0.0320003</v>
      </c>
      <c r="G34" s="49">
        <v>0.002100175</v>
      </c>
    </row>
    <row r="35" spans="1:7" ht="12.75">
      <c r="A35" t="s">
        <v>43</v>
      </c>
      <c r="B35" s="49">
        <v>-0.002428959</v>
      </c>
      <c r="C35" s="49">
        <v>0.005869807</v>
      </c>
      <c r="D35" s="49">
        <v>-0.001257211</v>
      </c>
      <c r="E35" s="49">
        <v>-0.002966736</v>
      </c>
      <c r="F35" s="49">
        <v>0.001259617</v>
      </c>
      <c r="G35" s="49">
        <v>0.0002115955</v>
      </c>
    </row>
    <row r="36" spans="1:6" ht="12.75">
      <c r="A36" t="s">
        <v>44</v>
      </c>
      <c r="B36" s="49">
        <v>19.76929</v>
      </c>
      <c r="C36" s="49">
        <v>19.77234</v>
      </c>
      <c r="D36" s="49">
        <v>19.79065</v>
      </c>
      <c r="E36" s="49">
        <v>19.7937</v>
      </c>
      <c r="F36" s="49">
        <v>19.81201</v>
      </c>
    </row>
    <row r="37" spans="1:6" ht="12.75">
      <c r="A37" t="s">
        <v>45</v>
      </c>
      <c r="B37" s="49">
        <v>0.2955119</v>
      </c>
      <c r="C37" s="49">
        <v>0.223287</v>
      </c>
      <c r="D37" s="49">
        <v>0.1780192</v>
      </c>
      <c r="E37" s="49">
        <v>0.1637777</v>
      </c>
      <c r="F37" s="49">
        <v>0.142924</v>
      </c>
    </row>
    <row r="38" spans="1:7" ht="12.75">
      <c r="A38" t="s">
        <v>55</v>
      </c>
      <c r="B38" s="49">
        <v>-4.450922E-05</v>
      </c>
      <c r="C38" s="49">
        <v>-0.000160791</v>
      </c>
      <c r="D38" s="49">
        <v>0.0003231625</v>
      </c>
      <c r="E38" s="49">
        <v>-0.0002901364</v>
      </c>
      <c r="F38" s="49">
        <v>0.0002791357</v>
      </c>
      <c r="G38" s="49">
        <v>0.0003114594</v>
      </c>
    </row>
    <row r="39" spans="1:7" ht="12.75">
      <c r="A39" t="s">
        <v>56</v>
      </c>
      <c r="B39" s="49">
        <v>5.172214E-05</v>
      </c>
      <c r="C39" s="49">
        <v>0</v>
      </c>
      <c r="D39" s="49">
        <v>3.12383E-05</v>
      </c>
      <c r="E39" s="49">
        <v>-7.572769E-05</v>
      </c>
      <c r="F39" s="49">
        <v>3.469908E-05</v>
      </c>
      <c r="G39" s="49">
        <v>0.0004982931</v>
      </c>
    </row>
    <row r="40" spans="2:7" ht="12.75">
      <c r="B40" t="s">
        <v>46</v>
      </c>
      <c r="C40">
        <v>-0.003749</v>
      </c>
      <c r="D40" t="s">
        <v>47</v>
      </c>
      <c r="E40">
        <v>3.117499</v>
      </c>
      <c r="F40" t="s">
        <v>48</v>
      </c>
      <c r="G40">
        <v>54.974122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-4.450922404489975E-05</v>
      </c>
      <c r="C50">
        <f>-0.017/(C7*C7+C22*C22)*(C21*C22+C6*C7)</f>
        <v>-0.0001607910217262564</v>
      </c>
      <c r="D50">
        <f>-0.017/(D7*D7+D22*D22)*(D21*D22+D6*D7)</f>
        <v>0.0003231624104408871</v>
      </c>
      <c r="E50">
        <f>-0.017/(E7*E7+E22*E22)*(E21*E22+E6*E7)</f>
        <v>-0.0002901364788196563</v>
      </c>
      <c r="F50">
        <f>-0.017/(F7*F7+F22*F22)*(F21*F22+F6*F7)</f>
        <v>0.00027913568076305125</v>
      </c>
      <c r="G50">
        <f>(B50*B$4+C50*C$4+D50*D$4+E50*E$4+F50*F$4)/SUM(B$4:F$4)</f>
        <v>-1.6774819906807637E-08</v>
      </c>
    </row>
    <row r="51" spans="1:7" ht="12.75">
      <c r="A51" t="s">
        <v>59</v>
      </c>
      <c r="B51">
        <f>-0.017/(B7*B7+B22*B22)*(B21*B7-B6*B22)</f>
        <v>5.172213316001175E-05</v>
      </c>
      <c r="C51">
        <f>-0.017/(C7*C7+C22*C22)*(C21*C7-C6*C22)</f>
        <v>-6.8590729832303295E-06</v>
      </c>
      <c r="D51">
        <f>-0.017/(D7*D7+D22*D22)*(D21*D7-D6*D22)</f>
        <v>3.123830640058792E-05</v>
      </c>
      <c r="E51">
        <f>-0.017/(E7*E7+E22*E22)*(E21*E7-E6*E22)</f>
        <v>-7.572768570061651E-05</v>
      </c>
      <c r="F51">
        <f>-0.017/(F7*F7+F22*F22)*(F21*F7-F6*F22)</f>
        <v>3.4699074342426266E-05</v>
      </c>
      <c r="G51">
        <f>(B51*B$4+C51*C$4+D51*D$4+E51*E$4+F51*F$4)/SUM(B$4:F$4)</f>
        <v>-2.1562022160903472E-07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9999.989389992788</v>
      </c>
      <c r="C62">
        <f>C7+(2/0.017)*(C8*C50-C23*C51)</f>
        <v>10000.042565040038</v>
      </c>
      <c r="D62">
        <f>D7+(2/0.017)*(D8*D50-D23*D51)</f>
        <v>9999.876475961197</v>
      </c>
      <c r="E62">
        <f>E7+(2/0.017)*(E8*E50-E23*E51)</f>
        <v>10000.013086374629</v>
      </c>
      <c r="F62">
        <f>F7+(2/0.017)*(F8*F50-F23*F51)</f>
        <v>9999.863427786271</v>
      </c>
    </row>
    <row r="63" spans="1:6" ht="12.75">
      <c r="A63" t="s">
        <v>67</v>
      </c>
      <c r="B63">
        <f>B8+(3/0.017)*(B9*B50-B24*B51)</f>
        <v>3.741980584272788</v>
      </c>
      <c r="C63">
        <f>C8+(3/0.017)*(C9*C50-C24*C51)</f>
        <v>-2.2930371842448065</v>
      </c>
      <c r="D63">
        <f>D8+(3/0.017)*(D9*D50-D24*D51)</f>
        <v>-3.207166908975347</v>
      </c>
      <c r="E63">
        <f>E8+(3/0.017)*(E9*E50-E24*E51)</f>
        <v>0.2154468918557654</v>
      </c>
      <c r="F63">
        <f>F8+(3/0.017)*(F9*F50-F24*F51)</f>
        <v>-2.961046937605982</v>
      </c>
    </row>
    <row r="64" spans="1:6" ht="12.75">
      <c r="A64" t="s">
        <v>68</v>
      </c>
      <c r="B64">
        <f>B9+(4/0.017)*(B10*B50-B25*B51)</f>
        <v>0.13259092836779257</v>
      </c>
      <c r="C64">
        <f>C9+(4/0.017)*(C10*C50-C25*C51)</f>
        <v>-0.005378730830989005</v>
      </c>
      <c r="D64">
        <f>D9+(4/0.017)*(D10*D50-D25*D51)</f>
        <v>-0.04028324378991359</v>
      </c>
      <c r="E64">
        <f>E9+(4/0.017)*(E10*E50-E25*E51)</f>
        <v>0.4104529511958052</v>
      </c>
      <c r="F64">
        <f>F9+(4/0.017)*(F10*F50-F25*F51)</f>
        <v>-1.0124749492648573</v>
      </c>
    </row>
    <row r="65" spans="1:6" ht="12.75">
      <c r="A65" t="s">
        <v>69</v>
      </c>
      <c r="B65">
        <f>B10+(5/0.017)*(B11*B50-B26*B51)</f>
        <v>-0.7768002625790897</v>
      </c>
      <c r="C65">
        <f>C10+(5/0.017)*(C11*C50-C26*C51)</f>
        <v>0.6019855957915652</v>
      </c>
      <c r="D65">
        <f>D10+(5/0.017)*(D11*D50-D26*D51)</f>
        <v>1.4605424126803626</v>
      </c>
      <c r="E65">
        <f>E10+(5/0.017)*(E11*E50-E26*E51)</f>
        <v>-0.1042666296638579</v>
      </c>
      <c r="F65">
        <f>F10+(5/0.017)*(F11*F50-F26*F51)</f>
        <v>0.6973357379075009</v>
      </c>
    </row>
    <row r="66" spans="1:6" ht="12.75">
      <c r="A66" t="s">
        <v>70</v>
      </c>
      <c r="B66">
        <f>B11+(6/0.017)*(B12*B50-B27*B51)</f>
        <v>1.4111026783311729</v>
      </c>
      <c r="C66">
        <f>C11+(6/0.017)*(C12*C50-C27*C51)</f>
        <v>0.6764802355172546</v>
      </c>
      <c r="D66">
        <f>D11+(6/0.017)*(D12*D50-D27*D51)</f>
        <v>1.2106084262985464</v>
      </c>
      <c r="E66">
        <f>E11+(6/0.017)*(E12*E50-E27*E51)</f>
        <v>1.087110433600633</v>
      </c>
      <c r="F66">
        <f>F11+(6/0.017)*(F12*F50-F27*F51)</f>
        <v>13.0769447534236</v>
      </c>
    </row>
    <row r="67" spans="1:6" ht="12.75">
      <c r="A67" t="s">
        <v>71</v>
      </c>
      <c r="B67">
        <f>B12+(7/0.017)*(B13*B50-B28*B51)</f>
        <v>0.37870806884943364</v>
      </c>
      <c r="C67">
        <f>C12+(7/0.017)*(C13*C50-C28*C51)</f>
        <v>0.0444094591266552</v>
      </c>
      <c r="D67">
        <f>D12+(7/0.017)*(D13*D50-D28*D51)</f>
        <v>0.15329425510081113</v>
      </c>
      <c r="E67">
        <f>E12+(7/0.017)*(E13*E50-E28*E51)</f>
        <v>-0.05475671107305301</v>
      </c>
      <c r="F67">
        <f>F12+(7/0.017)*(F13*F50-F28*F51)</f>
        <v>0.15450418797716914</v>
      </c>
    </row>
    <row r="68" spans="1:6" ht="12.75">
      <c r="A68" t="s">
        <v>72</v>
      </c>
      <c r="B68">
        <f>B13+(8/0.017)*(B14*B50-B29*B51)</f>
        <v>0.10744993098313484</v>
      </c>
      <c r="C68">
        <f>C13+(8/0.017)*(C14*C50-C29*C51)</f>
        <v>0.10232864483811373</v>
      </c>
      <c r="D68">
        <f>D13+(8/0.017)*(D14*D50-D29*D51)</f>
        <v>0.22949394790921596</v>
      </c>
      <c r="E68">
        <f>E13+(8/0.017)*(E14*E50-E29*E51)</f>
        <v>0.1410808724066267</v>
      </c>
      <c r="F68">
        <f>F13+(8/0.017)*(F14*F50-F29*F51)</f>
        <v>0.04761396069230316</v>
      </c>
    </row>
    <row r="69" spans="1:6" ht="12.75">
      <c r="A69" t="s">
        <v>73</v>
      </c>
      <c r="B69">
        <f>B14+(9/0.017)*(B15*B50-B30*B51)</f>
        <v>-0.02592946087474051</v>
      </c>
      <c r="C69">
        <f>C14+(9/0.017)*(C15*C50-C30*C51)</f>
        <v>-0.05303770753072111</v>
      </c>
      <c r="D69">
        <f>D14+(9/0.017)*(D15*D50-D30*D51)</f>
        <v>0.027415817281422058</v>
      </c>
      <c r="E69">
        <f>E14+(9/0.017)*(E15*E50-E30*E51)</f>
        <v>0.049071722036636345</v>
      </c>
      <c r="F69">
        <f>F14+(9/0.017)*(F15*F50-F30*F51)</f>
        <v>0.09676899346359821</v>
      </c>
    </row>
    <row r="70" spans="1:6" ht="12.75">
      <c r="A70" t="s">
        <v>74</v>
      </c>
      <c r="B70">
        <f>B15+(10/0.017)*(B16*B50-B31*B51)</f>
        <v>-0.5019532593983391</v>
      </c>
      <c r="C70">
        <f>C15+(10/0.017)*(C16*C50-C31*C51)</f>
        <v>-0.11222815703251805</v>
      </c>
      <c r="D70">
        <f>D15+(10/0.017)*(D16*D50-D31*D51)</f>
        <v>-0.08251102165252472</v>
      </c>
      <c r="E70">
        <f>E15+(10/0.017)*(E16*E50-E31*E51)</f>
        <v>-0.06863025868308066</v>
      </c>
      <c r="F70">
        <f>F15+(10/0.017)*(F16*F50-F31*F51)</f>
        <v>-0.3897286497680448</v>
      </c>
    </row>
    <row r="71" spans="1:6" ht="12.75">
      <c r="A71" t="s">
        <v>75</v>
      </c>
      <c r="B71">
        <f>B16+(11/0.017)*(B17*B50-B32*B51)</f>
        <v>0.03875332099258387</v>
      </c>
      <c r="C71">
        <f>C16+(11/0.017)*(C17*C50-C32*C51)</f>
        <v>0.04387705439730897</v>
      </c>
      <c r="D71">
        <f>D16+(11/0.017)*(D17*D50-D32*D51)</f>
        <v>0.024989415200152004</v>
      </c>
      <c r="E71">
        <f>E16+(11/0.017)*(E17*E50-E32*E51)</f>
        <v>-0.02853959678415233</v>
      </c>
      <c r="F71">
        <f>F16+(11/0.017)*(F17*F50-F32*F51)</f>
        <v>0.013003871333074093</v>
      </c>
    </row>
    <row r="72" spans="1:6" ht="12.75">
      <c r="A72" t="s">
        <v>76</v>
      </c>
      <c r="B72">
        <f>B17+(12/0.017)*(B18*B50-B33*B51)</f>
        <v>-0.01750495688469617</v>
      </c>
      <c r="C72">
        <f>C17+(12/0.017)*(C18*C50-C33*C51)</f>
        <v>-0.012953416488961698</v>
      </c>
      <c r="D72">
        <f>D17+(12/0.017)*(D18*D50-D33*D51)</f>
        <v>-0.0037703080069150397</v>
      </c>
      <c r="E72">
        <f>E17+(12/0.017)*(E18*E50-E33*E51)</f>
        <v>-0.02593032594395565</v>
      </c>
      <c r="F72">
        <f>F17+(12/0.017)*(F18*F50-F33*F51)</f>
        <v>-0.013663317627655151</v>
      </c>
    </row>
    <row r="73" spans="1:6" ht="12.75">
      <c r="A73" t="s">
        <v>77</v>
      </c>
      <c r="B73">
        <f>B18+(13/0.017)*(B19*B50-B34*B51)</f>
        <v>0.039534582100735995</v>
      </c>
      <c r="C73">
        <f>C18+(13/0.017)*(C19*C50-C34*C51)</f>
        <v>0.02338279118436795</v>
      </c>
      <c r="D73">
        <f>D18+(13/0.017)*(D19*D50-D34*D51)</f>
        <v>0.026609763991045456</v>
      </c>
      <c r="E73">
        <f>E18+(13/0.017)*(E19*E50-E34*E51)</f>
        <v>0.05086101990155584</v>
      </c>
      <c r="F73">
        <f>F18+(13/0.017)*(F19*F50-F34*F51)</f>
        <v>-0.003465547367640511</v>
      </c>
    </row>
    <row r="74" spans="1:6" ht="12.75">
      <c r="A74" t="s">
        <v>78</v>
      </c>
      <c r="B74">
        <f>B19+(14/0.017)*(B20*B50-B35*B51)</f>
        <v>-0.18930573371507986</v>
      </c>
      <c r="C74">
        <f>C19+(14/0.017)*(C20*C50-C35*C51)</f>
        <v>-0.17304475261757246</v>
      </c>
      <c r="D74">
        <f>D19+(14/0.017)*(D20*D50-D35*D51)</f>
        <v>-0.1953331451765729</v>
      </c>
      <c r="E74">
        <f>E19+(14/0.017)*(E20*E50-E35*E51)</f>
        <v>-0.19227331775503897</v>
      </c>
      <c r="F74">
        <f>F19+(14/0.017)*(F20*F50-F35*F51)</f>
        <v>-0.14363860779698212</v>
      </c>
    </row>
    <row r="75" spans="1:6" ht="12.75">
      <c r="A75" t="s">
        <v>79</v>
      </c>
      <c r="B75" s="49">
        <f>B20</f>
        <v>-0.001928964</v>
      </c>
      <c r="C75" s="49">
        <f>C20</f>
        <v>-0.004286418</v>
      </c>
      <c r="D75" s="49">
        <f>D20</f>
        <v>-0.007278625</v>
      </c>
      <c r="E75" s="49">
        <f>E20</f>
        <v>0.002431197</v>
      </c>
      <c r="F75" s="49">
        <f>F20</f>
        <v>-0.001572642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-39.0483165784381</v>
      </c>
      <c r="C82">
        <f>C22+(2/0.017)*(C8*C51+C23*C50)</f>
        <v>-22.67500806314638</v>
      </c>
      <c r="D82">
        <f>D22+(2/0.017)*(D8*D51+D23*D50)</f>
        <v>10.746891009914052</v>
      </c>
      <c r="E82">
        <f>E22+(2/0.017)*(E8*E51+E23*E50)</f>
        <v>15.750990798465862</v>
      </c>
      <c r="F82">
        <f>F22+(2/0.017)*(F8*F51+F23*F50)</f>
        <v>35.52856693564839</v>
      </c>
    </row>
    <row r="83" spans="1:6" ht="12.75">
      <c r="A83" t="s">
        <v>82</v>
      </c>
      <c r="B83">
        <f>B23+(3/0.017)*(B9*B51+B24*B50)</f>
        <v>-1.4763858170758244</v>
      </c>
      <c r="C83">
        <f>C23+(3/0.017)*(C9*C51+C24*C50)</f>
        <v>-0.7109794496214688</v>
      </c>
      <c r="D83">
        <f>D23+(3/0.017)*(D9*D51+D24*D50)</f>
        <v>0.4503781083977025</v>
      </c>
      <c r="E83">
        <f>E23+(3/0.017)*(E9*E51+E24*E50)</f>
        <v>2.154451198347737</v>
      </c>
      <c r="F83">
        <f>F23+(3/0.017)*(F9*F51+F24*F50)</f>
        <v>10.34144864281507</v>
      </c>
    </row>
    <row r="84" spans="1:6" ht="12.75">
      <c r="A84" t="s">
        <v>83</v>
      </c>
      <c r="B84">
        <f>B24+(4/0.017)*(B10*B51+B25*B50)</f>
        <v>-0.0019773148231849846</v>
      </c>
      <c r="C84">
        <f>C24+(4/0.017)*(C10*C51+C25*C50)</f>
        <v>-4.96781600748586</v>
      </c>
      <c r="D84">
        <f>D24+(4/0.017)*(D10*D51+D25*D50)</f>
        <v>-0.6954884148288025</v>
      </c>
      <c r="E84">
        <f>E24+(4/0.017)*(E10*E51+E25*E50)</f>
        <v>2.1121245913179028</v>
      </c>
      <c r="F84">
        <f>F24+(4/0.017)*(F10*F51+F25*F50)</f>
        <v>3.1438389483510343</v>
      </c>
    </row>
    <row r="85" spans="1:6" ht="12.75">
      <c r="A85" t="s">
        <v>84</v>
      </c>
      <c r="B85">
        <f>B25+(5/0.017)*(B11*B51+B26*B50)</f>
        <v>0.5407389684114825</v>
      </c>
      <c r="C85">
        <f>C25+(5/0.017)*(C11*C51+C26*C50)</f>
        <v>-0.10039538694074489</v>
      </c>
      <c r="D85">
        <f>D25+(5/0.017)*(D11*D51+D26*D50)</f>
        <v>-1.0885191209995593</v>
      </c>
      <c r="E85">
        <f>E25+(5/0.017)*(E11*E51+E26*E50)</f>
        <v>-0.1374388463447283</v>
      </c>
      <c r="F85">
        <f>F25+(5/0.017)*(F11*F51+F26*F50)</f>
        <v>-0.790709946919254</v>
      </c>
    </row>
    <row r="86" spans="1:6" ht="12.75">
      <c r="A86" t="s">
        <v>85</v>
      </c>
      <c r="B86">
        <f>B26+(6/0.017)*(B12*B51+B27*B50)</f>
        <v>0.44572174717695684</v>
      </c>
      <c r="C86">
        <f>C26+(6/0.017)*(C12*C51+C27*C50)</f>
        <v>-0.011742746431720885</v>
      </c>
      <c r="D86">
        <f>D26+(6/0.017)*(D12*D51+D27*D50)</f>
        <v>0.3314142035299149</v>
      </c>
      <c r="E86">
        <f>E26+(6/0.017)*(E12*E51+E27*E50)</f>
        <v>-0.36309910725719563</v>
      </c>
      <c r="F86">
        <f>F26+(6/0.017)*(F12*F51+F27*F50)</f>
        <v>1.9323433185872185</v>
      </c>
    </row>
    <row r="87" spans="1:6" ht="12.75">
      <c r="A87" t="s">
        <v>86</v>
      </c>
      <c r="B87">
        <f>B27+(7/0.017)*(B13*B51+B28*B50)</f>
        <v>-0.07001366620994297</v>
      </c>
      <c r="C87">
        <f>C27+(7/0.017)*(C13*C51+C28*C50)</f>
        <v>0.01391157463706365</v>
      </c>
      <c r="D87">
        <f>D27+(7/0.017)*(D13*D51+D28*D50)</f>
        <v>0.49148452774887</v>
      </c>
      <c r="E87">
        <f>E27+(7/0.017)*(E13*E51+E28*E50)</f>
        <v>0.3398942663755171</v>
      </c>
      <c r="F87">
        <f>F27+(7/0.017)*(F13*F51+F28*F50)</f>
        <v>0.3908248607403426</v>
      </c>
    </row>
    <row r="88" spans="1:6" ht="12.75">
      <c r="A88" t="s">
        <v>87</v>
      </c>
      <c r="B88">
        <f>B28+(8/0.017)*(B14*B51+B29*B50)</f>
        <v>-0.44605854217507</v>
      </c>
      <c r="C88">
        <f>C28+(8/0.017)*(C14*C51+C29*C50)</f>
        <v>-0.2581821203692188</v>
      </c>
      <c r="D88">
        <f>D28+(8/0.017)*(D14*D51+D29*D50)</f>
        <v>-0.1601569959613673</v>
      </c>
      <c r="E88">
        <f>E28+(8/0.017)*(E14*E51+E29*E50)</f>
        <v>0.3735149276535865</v>
      </c>
      <c r="F88">
        <f>F28+(8/0.017)*(F14*F51+F29*F50)</f>
        <v>0.23108767895965995</v>
      </c>
    </row>
    <row r="89" spans="1:6" ht="12.75">
      <c r="A89" t="s">
        <v>88</v>
      </c>
      <c r="B89">
        <f>B29+(9/0.017)*(B15*B51+B30*B50)</f>
        <v>0.06165820722676932</v>
      </c>
      <c r="C89">
        <f>C29+(9/0.017)*(C15*C51+C30*C50)</f>
        <v>0.14307407877385137</v>
      </c>
      <c r="D89">
        <f>D29+(9/0.017)*(D15*D51+D30*D50)</f>
        <v>-0.09281137449660073</v>
      </c>
      <c r="E89">
        <f>E29+(9/0.017)*(E15*E51+E30*E50)</f>
        <v>-0.08924004557917746</v>
      </c>
      <c r="F89">
        <f>F29+(9/0.017)*(F15*F51+F30*F50)</f>
        <v>-0.11843736776988281</v>
      </c>
    </row>
    <row r="90" spans="1:6" ht="12.75">
      <c r="A90" t="s">
        <v>89</v>
      </c>
      <c r="B90">
        <f>B30+(10/0.017)*(B16*B51+B31*B50)</f>
        <v>0.09915174524497454</v>
      </c>
      <c r="C90">
        <f>C30+(10/0.017)*(C16*C51+C31*C50)</f>
        <v>0.05319367731824046</v>
      </c>
      <c r="D90">
        <f>D30+(10/0.017)*(D16*D51+D31*D50)</f>
        <v>0.12063581070148335</v>
      </c>
      <c r="E90">
        <f>E30+(10/0.017)*(E16*E51+E31*E50)</f>
        <v>0.06534702514899673</v>
      </c>
      <c r="F90">
        <f>F30+(10/0.017)*(F16*F51+F31*F50)</f>
        <v>0.3509594733775149</v>
      </c>
    </row>
    <row r="91" spans="1:6" ht="12.75">
      <c r="A91" t="s">
        <v>90</v>
      </c>
      <c r="B91">
        <f>B31+(11/0.017)*(B17*B51+B32*B50)</f>
        <v>-0.0019530121960612283</v>
      </c>
      <c r="C91">
        <f>C31+(11/0.017)*(C17*C51+C32*C50)</f>
        <v>0.03609717251368179</v>
      </c>
      <c r="D91">
        <f>D31+(11/0.017)*(D17*D51+D32*D50)</f>
        <v>-0.0021452291971867654</v>
      </c>
      <c r="E91">
        <f>E31+(11/0.017)*(E17*E51+E32*E50)</f>
        <v>-0.01251861219021081</v>
      </c>
      <c r="F91">
        <f>F31+(11/0.017)*(F17*F51+F32*F50)</f>
        <v>-0.05334399019548751</v>
      </c>
    </row>
    <row r="92" spans="1:6" ht="12.75">
      <c r="A92" t="s">
        <v>91</v>
      </c>
      <c r="B92">
        <f>B32+(12/0.017)*(B18*B51+B33*B50)</f>
        <v>-0.06215188020506754</v>
      </c>
      <c r="C92">
        <f>C32+(12/0.017)*(C18*C51+C33*C50)</f>
        <v>-0.008251369263023407</v>
      </c>
      <c r="D92">
        <f>D32+(12/0.017)*(D18*D51+D33*D50)</f>
        <v>0.0013897842086549143</v>
      </c>
      <c r="E92">
        <f>E32+(12/0.017)*(E18*E51+E33*E50)</f>
        <v>0.03835952221404007</v>
      </c>
      <c r="F92">
        <f>F32+(12/0.017)*(F18*F51+F33*F50)</f>
        <v>0.01766182138652564</v>
      </c>
    </row>
    <row r="93" spans="1:6" ht="12.75">
      <c r="A93" t="s">
        <v>92</v>
      </c>
      <c r="B93">
        <f>B33+(13/0.017)*(B19*B51+B34*B50)</f>
        <v>0.04632236368814401</v>
      </c>
      <c r="C93">
        <f>C33+(13/0.017)*(C19*C51+C34*C50)</f>
        <v>0.05016889057127294</v>
      </c>
      <c r="D93">
        <f>D33+(13/0.017)*(D19*D51+D34*D50)</f>
        <v>0.07112800378089881</v>
      </c>
      <c r="E93">
        <f>E33+(13/0.017)*(E19*E51+E34*E50)</f>
        <v>0.05687550546004099</v>
      </c>
      <c r="F93">
        <f>F33+(13/0.017)*(F19*F51+F34*F50)</f>
        <v>0.028707408333066696</v>
      </c>
    </row>
    <row r="94" spans="1:6" ht="12.75">
      <c r="A94" t="s">
        <v>93</v>
      </c>
      <c r="B94">
        <f>B34+(14/0.017)*(B20*B51+B35*B50)</f>
        <v>0.010523699015553653</v>
      </c>
      <c r="C94">
        <f>C34+(14/0.017)*(C20*C51+C35*C50)</f>
        <v>0.009199067308615166</v>
      </c>
      <c r="D94">
        <f>D34+(14/0.017)*(D20*D51+D35*D50)</f>
        <v>0.008027527260491243</v>
      </c>
      <c r="E94">
        <f>E34+(14/0.017)*(E20*E51+E35*E50)</f>
        <v>0.002180064694158425</v>
      </c>
      <c r="F94">
        <f>F34+(14/0.017)*(F20*F51+F35*F50)</f>
        <v>-0.0317556830835452</v>
      </c>
    </row>
    <row r="95" spans="1:6" ht="12.75">
      <c r="A95" t="s">
        <v>94</v>
      </c>
      <c r="B95" s="49">
        <f>B35</f>
        <v>-0.002428959</v>
      </c>
      <c r="C95" s="49">
        <f>C35</f>
        <v>0.005869807</v>
      </c>
      <c r="D95" s="49">
        <f>D35</f>
        <v>-0.001257211</v>
      </c>
      <c r="E95" s="49">
        <f>E35</f>
        <v>-0.002966736</v>
      </c>
      <c r="F95" s="49">
        <f>F35</f>
        <v>0.001259617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3.7419845545210992</v>
      </c>
      <c r="C103">
        <f>C63*10000/C62</f>
        <v>-2.2930274239643955</v>
      </c>
      <c r="D103">
        <f>D63*10000/D62</f>
        <v>-3.2072065256856797</v>
      </c>
      <c r="E103">
        <f>E63*10000/E62</f>
        <v>0.2154466099142604</v>
      </c>
      <c r="F103">
        <f>F63*10000/F62</f>
        <v>-2.961087377831805</v>
      </c>
      <c r="G103">
        <f>AVERAGE(C103:E103)</f>
        <v>-1.7615957799119384</v>
      </c>
      <c r="H103">
        <f>STDEV(C103:E103)</f>
        <v>1.7721324205271027</v>
      </c>
      <c r="I103">
        <f>(B103*B4+C103*C4+D103*D4+E103*E4+F103*F4)/SUM(B4:F4)</f>
        <v>-1.1225107838342843</v>
      </c>
      <c r="K103">
        <f>(LN(H103)+LN(H123))/2-LN(K114*K115^3)</f>
        <v>-3.409702493558129</v>
      </c>
    </row>
    <row r="104" spans="1:11" ht="12.75">
      <c r="A104" t="s">
        <v>68</v>
      </c>
      <c r="B104">
        <f>B64*10000/B62</f>
        <v>0.13259106904701246</v>
      </c>
      <c r="C104">
        <f>C64*10000/C62</f>
        <v>-0.0053787079364971385</v>
      </c>
      <c r="D104">
        <f>D64*10000/D62</f>
        <v>-0.040283741390957056</v>
      </c>
      <c r="E104">
        <f>E64*10000/E62</f>
        <v>0.41045241406239946</v>
      </c>
      <c r="F104">
        <f>F64*10000/F62</f>
        <v>-1.012488777048223</v>
      </c>
      <c r="G104">
        <f>AVERAGE(C104:E104)</f>
        <v>0.12159665491164844</v>
      </c>
      <c r="H104">
        <f>STDEV(C104:E104)</f>
        <v>0.25076448619378255</v>
      </c>
      <c r="I104">
        <f>(B104*B4+C104*C4+D104*D4+E104*E4+F104*F4)/SUM(B4:F4)</f>
        <v>-0.027888416240286592</v>
      </c>
      <c r="K104">
        <f>(LN(H104)+LN(H124))/2-LN(K114*K115^4)</f>
        <v>-3.3432594014303745</v>
      </c>
    </row>
    <row r="105" spans="1:11" ht="12.75">
      <c r="A105" t="s">
        <v>69</v>
      </c>
      <c r="B105">
        <f>B65*10000/B62</f>
        <v>-0.776801086765603</v>
      </c>
      <c r="C105">
        <f>C65*10000/C62</f>
        <v>0.6019830334483731</v>
      </c>
      <c r="D105">
        <f>D65*10000/D62</f>
        <v>1.4605604541129833</v>
      </c>
      <c r="E105">
        <f>E65*10000/E62</f>
        <v>-0.10426649321681876</v>
      </c>
      <c r="F105">
        <f>F65*10000/F62</f>
        <v>0.6973452617061133</v>
      </c>
      <c r="G105">
        <f>AVERAGE(C105:E105)</f>
        <v>0.652758998114846</v>
      </c>
      <c r="H105">
        <f>STDEV(C105:E105)</f>
        <v>0.7836481944809386</v>
      </c>
      <c r="I105">
        <f>(B105*B4+C105*C4+D105*D4+E105*E4+F105*F4)/SUM(B4:F4)</f>
        <v>0.4511885923082773</v>
      </c>
      <c r="K105">
        <f>(LN(H105)+LN(H125))/2-LN(K114*K115^5)</f>
        <v>-3.107629609832393</v>
      </c>
    </row>
    <row r="106" spans="1:11" ht="12.75">
      <c r="A106" t="s">
        <v>70</v>
      </c>
      <c r="B106">
        <f>B66*10000/B62</f>
        <v>1.4111041755137208</v>
      </c>
      <c r="C106">
        <f>C66*10000/C62</f>
        <v>0.6764773560886799</v>
      </c>
      <c r="D106">
        <f>D66*10000/D62</f>
        <v>1.2106233804074882</v>
      </c>
      <c r="E106">
        <f>E66*10000/E62</f>
        <v>1.087109010969055</v>
      </c>
      <c r="F106">
        <f>F66*10000/F62</f>
        <v>13.07712335059212</v>
      </c>
      <c r="G106">
        <f>AVERAGE(C106:E106)</f>
        <v>0.9914032491550744</v>
      </c>
      <c r="H106">
        <f>STDEV(C106:E106)</f>
        <v>0.2796384960215476</v>
      </c>
      <c r="I106">
        <f>(B106*B4+C106*C4+D106*D4+E106*E4+F106*F4)/SUM(B4:F4)</f>
        <v>2.6619628545560485</v>
      </c>
      <c r="K106">
        <f>(LN(H106)+LN(H126))/2-LN(K114*K115^6)</f>
        <v>-3.270572088559666</v>
      </c>
    </row>
    <row r="107" spans="1:11" ht="12.75">
      <c r="A107" t="s">
        <v>71</v>
      </c>
      <c r="B107">
        <f>B67*10000/B62</f>
        <v>0.3787084706593941</v>
      </c>
      <c r="C107">
        <f>C67*10000/C62</f>
        <v>0.04440927009841922</v>
      </c>
      <c r="D107">
        <f>D67*10000/D62</f>
        <v>0.15329614867675287</v>
      </c>
      <c r="E107">
        <f>E67*10000/E62</f>
        <v>-0.054756639416463325</v>
      </c>
      <c r="F107">
        <f>F67*10000/F62</f>
        <v>0.15450629810388586</v>
      </c>
      <c r="G107">
        <f>AVERAGE(C107:E107)</f>
        <v>0.04764959311956959</v>
      </c>
      <c r="H107">
        <f>STDEV(C107:E107)</f>
        <v>0.10406423702839139</v>
      </c>
      <c r="I107">
        <f>(B107*B4+C107*C4+D107*D4+E107*E4+F107*F4)/SUM(B4:F4)</f>
        <v>0.10995258182852943</v>
      </c>
      <c r="K107">
        <f>(LN(H107)+LN(H127))/2-LN(K114*K115^7)</f>
        <v>-3.349887786625934</v>
      </c>
    </row>
    <row r="108" spans="1:9" ht="12.75">
      <c r="A108" t="s">
        <v>72</v>
      </c>
      <c r="B108">
        <f>B68*10000/B62</f>
        <v>0.10745004498771006</v>
      </c>
      <c r="C108">
        <f>C68*10000/C62</f>
        <v>0.10232820927768124</v>
      </c>
      <c r="D108">
        <f>D68*10000/D62</f>
        <v>0.2294967827461657</v>
      </c>
      <c r="E108">
        <f>E68*10000/E62</f>
        <v>0.14108068778315336</v>
      </c>
      <c r="F108">
        <f>F68*10000/F62</f>
        <v>0.04761461097558584</v>
      </c>
      <c r="G108">
        <f>AVERAGE(C108:E108)</f>
        <v>0.15763522660233345</v>
      </c>
      <c r="H108">
        <f>STDEV(C108:E108)</f>
        <v>0.06518052689369067</v>
      </c>
      <c r="I108">
        <f>(B108*B4+C108*C4+D108*D4+E108*E4+F108*F4)/SUM(B4:F4)</f>
        <v>0.1356896358195753</v>
      </c>
    </row>
    <row r="109" spans="1:9" ht="12.75">
      <c r="A109" t="s">
        <v>73</v>
      </c>
      <c r="B109">
        <f>B69*10000/B62</f>
        <v>-0.025929488385946386</v>
      </c>
      <c r="C109">
        <f>C69*10000/C62</f>
        <v>-0.053037481776467575</v>
      </c>
      <c r="D109">
        <f>D69*10000/D62</f>
        <v>0.027416155936853034</v>
      </c>
      <c r="E109">
        <f>E69*10000/E62</f>
        <v>0.04907165781962656</v>
      </c>
      <c r="F109">
        <f>F69*10000/F62</f>
        <v>0.09677031507721355</v>
      </c>
      <c r="G109">
        <f>AVERAGE(C109:E109)</f>
        <v>0.007816777326670672</v>
      </c>
      <c r="H109">
        <f>STDEV(C109:E109)</f>
        <v>0.05380214520530399</v>
      </c>
      <c r="I109">
        <f>(B109*B4+C109*C4+D109*D4+E109*E4+F109*F4)/SUM(B4:F4)</f>
        <v>0.014754403660395918</v>
      </c>
    </row>
    <row r="110" spans="1:11" ht="12.75">
      <c r="A110" t="s">
        <v>74</v>
      </c>
      <c r="B110">
        <f>B70*10000/B62</f>
        <v>-0.5019537919716743</v>
      </c>
      <c r="C110">
        <f>C70*10000/C62</f>
        <v>-0.11222767933495165</v>
      </c>
      <c r="D110">
        <f>D70*10000/D62</f>
        <v>-0.0825120408745786</v>
      </c>
      <c r="E110">
        <f>E70*10000/E62</f>
        <v>-0.0686301688710706</v>
      </c>
      <c r="F110">
        <f>F70*10000/F62</f>
        <v>-0.3897339724511831</v>
      </c>
      <c r="G110">
        <f>AVERAGE(C110:E110)</f>
        <v>-0.08778996302686694</v>
      </c>
      <c r="H110">
        <f>STDEV(C110:E110)</f>
        <v>0.02227281024806408</v>
      </c>
      <c r="I110">
        <f>(B110*B4+C110*C4+D110*D4+E110*E4+F110*F4)/SUM(B4:F4)</f>
        <v>-0.18814003319391331</v>
      </c>
      <c r="K110">
        <f>EXP(AVERAGE(K103:K107))</f>
        <v>0.037023209618958004</v>
      </c>
    </row>
    <row r="111" spans="1:9" ht="12.75">
      <c r="A111" t="s">
        <v>75</v>
      </c>
      <c r="B111">
        <f>B71*10000/B62</f>
        <v>0.03875336210992902</v>
      </c>
      <c r="C111">
        <f>C71*10000/C62</f>
        <v>0.0438768676352462</v>
      </c>
      <c r="D111">
        <f>D71*10000/D62</f>
        <v>0.024989723883314267</v>
      </c>
      <c r="E111">
        <f>E71*10000/E62</f>
        <v>-0.028539559436215677</v>
      </c>
      <c r="F111">
        <f>F71*10000/F62</f>
        <v>0.013004048932249105</v>
      </c>
      <c r="G111">
        <f>AVERAGE(C111:E111)</f>
        <v>0.013442344027448266</v>
      </c>
      <c r="H111">
        <f>STDEV(C111:E111)</f>
        <v>0.037563828526933116</v>
      </c>
      <c r="I111">
        <f>(B111*B4+C111*C4+D111*D4+E111*E4+F111*F4)/SUM(B4:F4)</f>
        <v>0.01706534936867491</v>
      </c>
    </row>
    <row r="112" spans="1:9" ht="12.75">
      <c r="A112" t="s">
        <v>76</v>
      </c>
      <c r="B112">
        <f>B72*10000/B62</f>
        <v>-0.017504975457487755</v>
      </c>
      <c r="C112">
        <f>C72*10000/C62</f>
        <v>-0.012953361352927238</v>
      </c>
      <c r="D112">
        <f>D72*10000/D62</f>
        <v>-0.003770354579857582</v>
      </c>
      <c r="E112">
        <f>E72*10000/E62</f>
        <v>-0.025930292010604098</v>
      </c>
      <c r="F112">
        <f>F72*10000/F62</f>
        <v>-0.013663504233157193</v>
      </c>
      <c r="G112">
        <f>AVERAGE(C112:E112)</f>
        <v>-0.014218002647796305</v>
      </c>
      <c r="H112">
        <f>STDEV(C112:E112)</f>
        <v>0.011133965822525514</v>
      </c>
      <c r="I112">
        <f>(B112*B4+C112*C4+D112*D4+E112*E4+F112*F4)/SUM(B4:F4)</f>
        <v>-0.014620455922165229</v>
      </c>
    </row>
    <row r="113" spans="1:9" ht="12.75">
      <c r="A113" t="s">
        <v>77</v>
      </c>
      <c r="B113">
        <f>B73*10000/B62</f>
        <v>0.03953462404700062</v>
      </c>
      <c r="C113">
        <f>C73*10000/C62</f>
        <v>0.0233826916558473</v>
      </c>
      <c r="D113">
        <f>D73*10000/D62</f>
        <v>0.026610092689657652</v>
      </c>
      <c r="E113">
        <f>E73*10000/E62</f>
        <v>0.050860953343006894</v>
      </c>
      <c r="F113">
        <f>F73*10000/F62</f>
        <v>-0.0034655946980344907</v>
      </c>
      <c r="G113">
        <f>AVERAGE(C113:E113)</f>
        <v>0.033617912562837284</v>
      </c>
      <c r="H113">
        <f>STDEV(C113:E113)</f>
        <v>0.015019849229210127</v>
      </c>
      <c r="I113">
        <f>(B113*B4+C113*C4+D113*D4+E113*E4+F113*F4)/SUM(B4:F4)</f>
        <v>0.029535436366808394</v>
      </c>
    </row>
    <row r="114" spans="1:11" ht="12.75">
      <c r="A114" t="s">
        <v>78</v>
      </c>
      <c r="B114">
        <f>B74*10000/B62</f>
        <v>-0.18930593456881295</v>
      </c>
      <c r="C114">
        <f>C74*10000/C62</f>
        <v>-0.17304401605502528</v>
      </c>
      <c r="D114">
        <f>D74*10000/D62</f>
        <v>-0.195335558040278</v>
      </c>
      <c r="E114">
        <f>E74*10000/E62</f>
        <v>-0.1922730661393015</v>
      </c>
      <c r="F114">
        <f>F74*10000/F62</f>
        <v>-0.14364056952803828</v>
      </c>
      <c r="G114">
        <f>AVERAGE(C114:E114)</f>
        <v>-0.18688421341153494</v>
      </c>
      <c r="H114">
        <f>STDEV(C114:E114)</f>
        <v>0.01208337747946462</v>
      </c>
      <c r="I114">
        <f>(B114*B4+C114*C4+D114*D4+E114*E4+F114*F4)/SUM(B4:F4)</f>
        <v>-0.18147415894495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-0.0019289660466343663</v>
      </c>
      <c r="C115">
        <f>C75*10000/C62</f>
        <v>-0.004286399754922282</v>
      </c>
      <c r="D115">
        <f>D75*10000/D62</f>
        <v>-0.007278714909626295</v>
      </c>
      <c r="E115">
        <f>E75*10000/E62</f>
        <v>0.0024311938184486894</v>
      </c>
      <c r="F115">
        <f>F75*10000/F62</f>
        <v>-0.001572663478213267</v>
      </c>
      <c r="G115">
        <f>AVERAGE(C115:E115)</f>
        <v>-0.003044640282033296</v>
      </c>
      <c r="H115">
        <f>STDEV(C115:E115)</f>
        <v>0.004972630774375757</v>
      </c>
      <c r="I115">
        <f>(B115*B4+C115*C4+D115*D4+E115*E4+F115*F4)/SUM(B4:F4)</f>
        <v>-0.0026871221395817725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-39.04835800877411</v>
      </c>
      <c r="C122">
        <f>C82*10000/C62</f>
        <v>-22.67491154729459</v>
      </c>
      <c r="D122">
        <f>D82*10000/D62</f>
        <v>10.747023761492065</v>
      </c>
      <c r="E122">
        <f>E82*10000/E62</f>
        <v>15.750970186156199</v>
      </c>
      <c r="F122">
        <f>F82*10000/F62</f>
        <v>35.529052163778964</v>
      </c>
      <c r="G122">
        <f>AVERAGE(C122:E122)</f>
        <v>1.2743608001178905</v>
      </c>
      <c r="H122">
        <f>STDEV(C122:E122)</f>
        <v>20.89104124817931</v>
      </c>
      <c r="I122">
        <f>(B122*B4+C122*C4+D122*D4+E122*E4+F122*F4)/SUM(B4:F4)</f>
        <v>-0.021587653570634763</v>
      </c>
    </row>
    <row r="123" spans="1:9" ht="12.75">
      <c r="A123" t="s">
        <v>82</v>
      </c>
      <c r="B123">
        <f>B83*10000/B62</f>
        <v>-1.476387383523903</v>
      </c>
      <c r="C123">
        <f>C83*10000/C62</f>
        <v>-0.7109764233474762</v>
      </c>
      <c r="D123">
        <f>D83*10000/D62</f>
        <v>0.4503836717187166</v>
      </c>
      <c r="E123">
        <f>E83*10000/E62</f>
        <v>2.1544483789558764</v>
      </c>
      <c r="F123">
        <f>F83*10000/F62</f>
        <v>10.341589880197413</v>
      </c>
      <c r="G123">
        <f>AVERAGE(C123:E123)</f>
        <v>0.631285209109039</v>
      </c>
      <c r="H123">
        <f>STDEV(C123:E123)</f>
        <v>1.4412525278681867</v>
      </c>
      <c r="I123">
        <f>(B123*B4+C123*C4+D123*D4+E123*E4+F123*F4)/SUM(B4:F4)</f>
        <v>1.6183078390966157</v>
      </c>
    </row>
    <row r="124" spans="1:9" ht="12.75">
      <c r="A124" t="s">
        <v>83</v>
      </c>
      <c r="B124">
        <f>B84*10000/B62</f>
        <v>-0.001977316921119664</v>
      </c>
      <c r="C124">
        <f>C84*10000/C62</f>
        <v>-4.96779486204714</v>
      </c>
      <c r="D124">
        <f>D84*10000/D62</f>
        <v>-0.6954970058887168</v>
      </c>
      <c r="E124">
        <f>E84*10000/E62</f>
        <v>2.1121218273161535</v>
      </c>
      <c r="F124">
        <f>F84*10000/F62</f>
        <v>3.1438818850419086</v>
      </c>
      <c r="G124">
        <f>AVERAGE(C124:E124)</f>
        <v>-1.1837233468732344</v>
      </c>
      <c r="H124">
        <f>STDEV(C124:E124)</f>
        <v>3.5651197458296644</v>
      </c>
      <c r="I124">
        <f>(B124*B4+C124*C4+D124*D4+E124*E4+F124*F4)/SUM(B4:F4)</f>
        <v>-0.436463724172719</v>
      </c>
    </row>
    <row r="125" spans="1:9" ht="12.75">
      <c r="A125" t="s">
        <v>84</v>
      </c>
      <c r="B125">
        <f>B85*10000/B62</f>
        <v>0.5407395421365268</v>
      </c>
      <c r="C125">
        <f>C85*10000/C62</f>
        <v>-0.10039495960919735</v>
      </c>
      <c r="D125">
        <f>D85*10000/D62</f>
        <v>-1.0885325669934638</v>
      </c>
      <c r="E125">
        <f>E85*10000/E62</f>
        <v>-0.1374386664873405</v>
      </c>
      <c r="F125">
        <f>F85*10000/F62</f>
        <v>-0.7907207459675258</v>
      </c>
      <c r="G125">
        <f>AVERAGE(C125:E125)</f>
        <v>-0.44212206436333384</v>
      </c>
      <c r="H125">
        <f>STDEV(C125:E125)</f>
        <v>0.5601142405685838</v>
      </c>
      <c r="I125">
        <f>(B125*B4+C125*C4+D125*D4+E125*E4+F125*F4)/SUM(B4:F4)</f>
        <v>-0.34583004387763977</v>
      </c>
    </row>
    <row r="126" spans="1:9" ht="12.75">
      <c r="A126" t="s">
        <v>85</v>
      </c>
      <c r="B126">
        <f>B86*10000/B62</f>
        <v>0.4457222200885537</v>
      </c>
      <c r="C126">
        <f>C86*10000/C62</f>
        <v>-0.011742696448886435</v>
      </c>
      <c r="D126">
        <f>D86*10000/D62</f>
        <v>0.331418297342577</v>
      </c>
      <c r="E126">
        <f>E86*10000/E62</f>
        <v>-0.363098632092723</v>
      </c>
      <c r="F126">
        <f>F86*10000/F62</f>
        <v>1.9323697093881138</v>
      </c>
      <c r="G126">
        <f>AVERAGE(C126:E126)</f>
        <v>-0.0144743437330108</v>
      </c>
      <c r="H126">
        <f>STDEV(C126:E126)</f>
        <v>0.3472665226317144</v>
      </c>
      <c r="I126">
        <f>(B126*B4+C126*C4+D126*D4+E126*E4+F126*F4)/SUM(B4:F4)</f>
        <v>0.31165814910015677</v>
      </c>
    </row>
    <row r="127" spans="1:9" ht="12.75">
      <c r="A127" t="s">
        <v>86</v>
      </c>
      <c r="B127">
        <f>B87*10000/B62</f>
        <v>-0.07001374049457212</v>
      </c>
      <c r="C127">
        <f>C87*10000/C62</f>
        <v>0.013911515422642554</v>
      </c>
      <c r="D127">
        <f>D87*10000/D62</f>
        <v>0.4914905988392502</v>
      </c>
      <c r="E127">
        <f>E87*10000/E62</f>
        <v>0.3398938215777288</v>
      </c>
      <c r="F127">
        <f>F87*10000/F62</f>
        <v>0.3908301983948813</v>
      </c>
      <c r="G127">
        <f>AVERAGE(C127:E127)</f>
        <v>0.2817653119465405</v>
      </c>
      <c r="H127">
        <f>STDEV(C127:E127)</f>
        <v>0.24403818953848014</v>
      </c>
      <c r="I127">
        <f>(B127*B4+C127*C4+D127*D4+E127*E4+F127*F4)/SUM(B4:F4)</f>
        <v>0.2451802649515985</v>
      </c>
    </row>
    <row r="128" spans="1:9" ht="12.75">
      <c r="A128" t="s">
        <v>87</v>
      </c>
      <c r="B128">
        <f>B88*10000/B62</f>
        <v>-0.4460590154440071</v>
      </c>
      <c r="C128">
        <f>C88*10000/C62</f>
        <v>-0.2581810214206674</v>
      </c>
      <c r="D128">
        <f>D88*10000/D62</f>
        <v>-0.16015897430970302</v>
      </c>
      <c r="E128">
        <f>E88*10000/E62</f>
        <v>0.3735144388585989</v>
      </c>
      <c r="F128">
        <f>F88*10000/F62</f>
        <v>0.23109083501835104</v>
      </c>
      <c r="G128">
        <f>AVERAGE(C128:E128)</f>
        <v>-0.014941852290590493</v>
      </c>
      <c r="H128">
        <f>STDEV(C128:E128)</f>
        <v>0.33996440700460673</v>
      </c>
      <c r="I128">
        <f>(B128*B4+C128*C4+D128*D4+E128*E4+F128*F4)/SUM(B4:F4)</f>
        <v>-0.04482118866014386</v>
      </c>
    </row>
    <row r="129" spans="1:9" ht="12.75">
      <c r="A129" t="s">
        <v>88</v>
      </c>
      <c r="B129">
        <f>B89*10000/B62</f>
        <v>0.06165827264624106</v>
      </c>
      <c r="C129">
        <f>C89*10000/C62</f>
        <v>0.14307346978105442</v>
      </c>
      <c r="D129">
        <f>D89*10000/D62</f>
        <v>-0.09281252095434472</v>
      </c>
      <c r="E129">
        <f>E89*10000/E62</f>
        <v>-0.08923992879646345</v>
      </c>
      <c r="F129">
        <f>F89*10000/F62</f>
        <v>-0.11843898531732447</v>
      </c>
      <c r="G129">
        <f>AVERAGE(C129:E129)</f>
        <v>-0.012992993323251248</v>
      </c>
      <c r="H129">
        <f>STDEV(C129:E129)</f>
        <v>0.1351693254148194</v>
      </c>
      <c r="I129">
        <f>(B129*B4+C129*C4+D129*D4+E129*E4+F129*F4)/SUM(B4:F4)</f>
        <v>-0.016173957243765344</v>
      </c>
    </row>
    <row r="130" spans="1:9" ht="12.75">
      <c r="A130" t="s">
        <v>89</v>
      </c>
      <c r="B130">
        <f>B90*10000/B62</f>
        <v>0.09915185044515937</v>
      </c>
      <c r="C130">
        <f>C90*10000/C62</f>
        <v>0.053193450900103724</v>
      </c>
      <c r="D130">
        <f>D90*10000/D62</f>
        <v>0.12063730086214665</v>
      </c>
      <c r="E130">
        <f>E90*10000/E62</f>
        <v>0.06534693963354345</v>
      </c>
      <c r="F130">
        <f>F90*10000/F62</f>
        <v>0.35096426657419744</v>
      </c>
      <c r="G130">
        <f>AVERAGE(C130:E130)</f>
        <v>0.07972589713193128</v>
      </c>
      <c r="H130">
        <f>STDEV(C130:E130)</f>
        <v>0.03594765692616103</v>
      </c>
      <c r="I130">
        <f>(B130*B4+C130*C4+D130*D4+E130*E4+F130*F4)/SUM(B4:F4)</f>
        <v>0.11866944633158577</v>
      </c>
    </row>
    <row r="131" spans="1:9" ht="12.75">
      <c r="A131" t="s">
        <v>90</v>
      </c>
      <c r="B131">
        <f>B91*10000/B62</f>
        <v>-0.0019530142682107755</v>
      </c>
      <c r="C131">
        <f>C91*10000/C62</f>
        <v>0.03609701886657646</v>
      </c>
      <c r="D131">
        <f>D91*10000/D62</f>
        <v>-0.002145255696251552</v>
      </c>
      <c r="E131">
        <f>E91*10000/E62</f>
        <v>-0.012518595807907354</v>
      </c>
      <c r="F131">
        <f>F91*10000/F62</f>
        <v>-0.05334471873612036</v>
      </c>
      <c r="G131">
        <f>AVERAGE(C131:E131)</f>
        <v>0.00714438912080585</v>
      </c>
      <c r="H131">
        <f>STDEV(C131:E131)</f>
        <v>0.025604543018081433</v>
      </c>
      <c r="I131">
        <f>(B131*B4+C131*C4+D131*D4+E131*E4+F131*F4)/SUM(B4:F4)</f>
        <v>-0.0022278597748060826</v>
      </c>
    </row>
    <row r="132" spans="1:9" ht="12.75">
      <c r="A132" t="s">
        <v>91</v>
      </c>
      <c r="B132">
        <f>B92*10000/B62</f>
        <v>-0.062151946148327225</v>
      </c>
      <c r="C132">
        <f>C92*10000/C62</f>
        <v>-0.008251334141186598</v>
      </c>
      <c r="D132">
        <f>D92*10000/D62</f>
        <v>0.0013898013760428247</v>
      </c>
      <c r="E132">
        <f>E92*10000/E62</f>
        <v>0.03835947201539794</v>
      </c>
      <c r="F132">
        <f>F92*10000/F62</f>
        <v>0.017662062601224486</v>
      </c>
      <c r="G132">
        <f>AVERAGE(C132:E132)</f>
        <v>0.010499313083418055</v>
      </c>
      <c r="H132">
        <f>STDEV(C132:E132)</f>
        <v>0.02460445519213501</v>
      </c>
      <c r="I132">
        <f>(B132*B4+C132*C4+D132*D4+E132*E4+F132*F4)/SUM(B4:F4)</f>
        <v>0.0009012317915816149</v>
      </c>
    </row>
    <row r="133" spans="1:9" ht="12.75">
      <c r="A133" t="s">
        <v>92</v>
      </c>
      <c r="B133">
        <f>B93*10000/B62</f>
        <v>0.04632241283625744</v>
      </c>
      <c r="C133">
        <f>C93*10000/C62</f>
        <v>0.0501686770280983</v>
      </c>
      <c r="D133">
        <f>D93*10000/D62</f>
        <v>0.0711288823935817</v>
      </c>
      <c r="E133">
        <f>E93*10000/E62</f>
        <v>0.05687543103072123</v>
      </c>
      <c r="F133">
        <f>F93*10000/F62</f>
        <v>0.02870780040185191</v>
      </c>
      <c r="G133">
        <f>AVERAGE(C133:E133)</f>
        <v>0.059390996817467075</v>
      </c>
      <c r="H133">
        <f>STDEV(C133:E133)</f>
        <v>0.010704139650686314</v>
      </c>
      <c r="I133">
        <f>(B133*B4+C133*C4+D133*D4+E133*E4+F133*F4)/SUM(B4:F4)</f>
        <v>0.05340598043316692</v>
      </c>
    </row>
    <row r="134" spans="1:9" ht="12.75">
      <c r="A134" t="s">
        <v>93</v>
      </c>
      <c r="B134">
        <f>B94*10000/B62</f>
        <v>0.010523710181217744</v>
      </c>
      <c r="C134">
        <f>C94*10000/C62</f>
        <v>0.009199028152915002</v>
      </c>
      <c r="D134">
        <f>D94*10000/D62</f>
        <v>0.008027626420974996</v>
      </c>
      <c r="E134">
        <f>E94*10000/E62</f>
        <v>0.0021800618412478284</v>
      </c>
      <c r="F134">
        <f>F94*10000/F62</f>
        <v>-0.03175611678386206</v>
      </c>
      <c r="G134">
        <f>AVERAGE(C134:E134)</f>
        <v>0.0064689054717126096</v>
      </c>
      <c r="H134">
        <f>STDEV(C134:E134)</f>
        <v>0.003760143650092604</v>
      </c>
      <c r="I134">
        <f>(B134*B4+C134*C4+D134*D4+E134*E4+F134*F4)/SUM(B4:F4)</f>
        <v>0.001967117183012408</v>
      </c>
    </row>
    <row r="135" spans="1:9" ht="12.75">
      <c r="A135" t="s">
        <v>94</v>
      </c>
      <c r="B135">
        <f>B95*10000/B62</f>
        <v>-0.002428961577129985</v>
      </c>
      <c r="C135">
        <f>C95*10000/C62</f>
        <v>0.005869782015249351</v>
      </c>
      <c r="D135">
        <f>D95*10000/D62</f>
        <v>-0.0012572265297698649</v>
      </c>
      <c r="E135">
        <f>E95*10000/E62</f>
        <v>-0.0029667321176232086</v>
      </c>
      <c r="F135">
        <f>F95*10000/F62</f>
        <v>0.0012596342031031605</v>
      </c>
      <c r="G135">
        <f>AVERAGE(C135:E135)</f>
        <v>0.0005486077892854256</v>
      </c>
      <c r="H135">
        <f>STDEV(C135:E135)</f>
        <v>0.004686872485573139</v>
      </c>
      <c r="I135">
        <f>(B135*B4+C135*C4+D135*D4+E135*E4+F135*F4)/SUM(B4:F4)</f>
        <v>0.00021191753761713684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2005-11-25T08:43:56Z</cp:lastPrinted>
  <dcterms:created xsi:type="dcterms:W3CDTF">2005-11-25T08:43:56Z</dcterms:created>
  <dcterms:modified xsi:type="dcterms:W3CDTF">2005-11-25T10:04:00Z</dcterms:modified>
  <cp:category/>
  <cp:version/>
  <cp:contentType/>
  <cp:contentStatus/>
</cp:coreProperties>
</file>