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<sst xmlns="http://schemas.openxmlformats.org/spreadsheetml/2006/main" count="204" uniqueCount="98">
  <si>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29/11/2005       07:03:54</t>
  </si>
  <si>
    <t>LISSNER</t>
  </si>
  <si>
    <t>HCMQAP748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</si>
  <si>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</si>
  <si>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</si>
  <si>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</si>
  <si>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</si>
  <si>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</si>
  <si>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</si>
  <si>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</si>
  <si>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</si>
  <si>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</si>
  <si>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</si>
  <si>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</si>
  <si>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</si>
  <si>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</si>
  <si>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</si>
  <si>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</si>
  <si>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</si>
  <si>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</si>
  <si>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</si>
  <si>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</si>
  <si>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</si>
  <si>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</si>
  <si>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</si>
  <si>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</si>
  <si>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</si>
  <si>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</si>
  <si>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</si>
  <si>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</si>
  <si>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</si>
  <si>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a3!</t>
  </si>
  <si>
    <t>a4!</t>
  </si>
  <si>
    <t>a5!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</si>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</sst>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a5!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909300"/>
        <c:crosses val="autoZero"/>
        <c:auto val="1"/>
        <c:lblOffset val="100"/>
        <c:noMultiLvlLbl val="0"/>
      </c:catAx>
      <c:valAx>
        <c:axId val="499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1509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-0.002265</v>
      </c>
      <c r="C4" s="12">
        <v>-0.003754</v>
      </c>
      <c r="D4" s="12">
        <v>-0.003753</v>
      </c>
      <c r="E4" s="12">
        <v>-0.003754</v>
      </c>
      <c r="F4" s="24">
        <v>-0.002077</v>
      </c>
      <c r="G4" s="34">
        <v>-0.0117</v>
      </c>
    </row>
    <row r="5" spans="1:7" ht="12.75" thickBot="1">
      <c r="A5" s="44" t="s">
        <v>13</v>
      </c>
      <c r="B5" s="45">
        <v>5.984339</v>
      </c>
      <c r="C5" s="46">
        <v>1.204158</v>
      </c>
      <c r="D5" s="46">
        <v>-1.022462</v>
      </c>
      <c r="E5" s="46">
        <v>-2.223353</v>
      </c>
      <c r="F5" s="47">
        <v>-2.867856</v>
      </c>
      <c r="G5" s="48">
        <v>1.896467</v>
      </c>
    </row>
    <row r="6" spans="1:7" ht="12.75" thickTop="1">
      <c r="A6" s="6" t="s">
        <v>14</v>
      </c>
      <c r="B6" s="39">
        <v>-161.7992</v>
      </c>
      <c r="C6" s="40">
        <v>142.9211</v>
      </c>
      <c r="D6" s="40">
        <v>-109.0674</v>
      </c>
      <c r="E6" s="40">
        <v>150.6988</v>
      </c>
      <c r="F6" s="41">
        <v>-157.1767</v>
      </c>
      <c r="G6" s="42">
        <v>0.001095508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-3.50593</v>
      </c>
      <c r="C8" s="13">
        <v>-3.217189</v>
      </c>
      <c r="D8" s="13">
        <v>0.03436306</v>
      </c>
      <c r="E8" s="13">
        <v>-2.630527</v>
      </c>
      <c r="F8" s="25">
        <v>-3.54332</v>
      </c>
      <c r="G8" s="35">
        <v>-2.379321</v>
      </c>
    </row>
    <row r="9" spans="1:7" ht="12">
      <c r="A9" s="20" t="s">
        <v>17</v>
      </c>
      <c r="B9" s="29">
        <v>-0.346336</v>
      </c>
      <c r="C9" s="13">
        <v>-0.07467303</v>
      </c>
      <c r="D9" s="13">
        <v>-0.2489899</v>
      </c>
      <c r="E9" s="13">
        <v>-0.276074</v>
      </c>
      <c r="F9" s="25">
        <v>-1.02721</v>
      </c>
      <c r="G9" s="35">
        <v>-0.3312482</v>
      </c>
    </row>
    <row r="10" spans="1:7" ht="12">
      <c r="A10" s="20" t="s">
        <v>18</v>
      </c>
      <c r="B10" s="29">
        <v>-0.6002633</v>
      </c>
      <c r="C10" s="13">
        <v>1.120233</v>
      </c>
      <c r="D10" s="13">
        <v>-0.7437166</v>
      </c>
      <c r="E10" s="13">
        <v>-0.2520865</v>
      </c>
      <c r="F10" s="25">
        <v>-2.30064</v>
      </c>
      <c r="G10" s="35">
        <v>-0.363435</v>
      </c>
    </row>
    <row r="11" spans="1:7" ht="12">
      <c r="A11" s="21" t="s">
        <v>19</v>
      </c>
      <c r="B11" s="31">
        <v>2.538175</v>
      </c>
      <c r="C11" s="15">
        <v>1.418445</v>
      </c>
      <c r="D11" s="15">
        <v>2.185688</v>
      </c>
      <c r="E11" s="15">
        <v>1.581781</v>
      </c>
      <c r="F11" s="27">
        <v>12.81953</v>
      </c>
      <c r="G11" s="37">
        <v>3.322537</v>
      </c>
    </row>
    <row r="12" spans="1:7" ht="12">
      <c r="A12" s="20" t="s">
        <v>20</v>
      </c>
      <c r="B12" s="29">
        <v>-0.005856279</v>
      </c>
      <c r="C12" s="13">
        <v>0.07296751</v>
      </c>
      <c r="D12" s="13">
        <v>-0.1028406</v>
      </c>
      <c r="E12" s="13">
        <v>-0.1120101</v>
      </c>
      <c r="F12" s="25">
        <v>-0.2649288</v>
      </c>
      <c r="G12" s="35">
        <v>-0.07025973</v>
      </c>
    </row>
    <row r="13" spans="1:7" ht="12">
      <c r="A13" s="20" t="s">
        <v>21</v>
      </c>
      <c r="B13" s="29">
        <v>-0.07005847</v>
      </c>
      <c r="C13" s="13">
        <v>0.03657045</v>
      </c>
      <c r="D13" s="13">
        <v>0.1627509</v>
      </c>
      <c r="E13" s="13">
        <v>0.08425655</v>
      </c>
      <c r="F13" s="25">
        <v>0.02941636</v>
      </c>
      <c r="G13" s="35">
        <v>0.06197055</v>
      </c>
    </row>
    <row r="14" spans="1:7" ht="12">
      <c r="A14" s="20" t="s">
        <v>22</v>
      </c>
      <c r="B14" s="29">
        <v>0.07511525</v>
      </c>
      <c r="C14" s="13">
        <v>-0.02396098</v>
      </c>
      <c r="D14" s="13">
        <v>-0.01406985</v>
      </c>
      <c r="E14" s="13">
        <v>-0.0886191</v>
      </c>
      <c r="F14" s="25">
        <v>0.2026651</v>
      </c>
      <c r="G14" s="35">
        <v>0.007409917</v>
      </c>
    </row>
    <row r="15" spans="1:7" ht="12">
      <c r="A15" s="21" t="s">
        <v>23</v>
      </c>
      <c r="B15" s="31">
        <v>-0.4339412</v>
      </c>
      <c r="C15" s="15">
        <v>-0.1823021</v>
      </c>
      <c r="D15" s="15">
        <v>-0.1443057</v>
      </c>
      <c r="E15" s="15">
        <v>-0.2147612</v>
      </c>
      <c r="F15" s="27">
        <v>-0.4612048</v>
      </c>
      <c r="G15" s="37">
        <v>-0.2546345</v>
      </c>
    </row>
    <row r="16" spans="1:7" ht="12">
      <c r="A16" s="20" t="s">
        <v>24</v>
      </c>
      <c r="B16" s="29">
        <v>0.0082513</v>
      </c>
      <c r="C16" s="13">
        <v>0.0344079</v>
      </c>
      <c r="D16" s="13">
        <v>-0.001095754</v>
      </c>
      <c r="E16" s="13">
        <v>0.0001902254</v>
      </c>
      <c r="F16" s="25">
        <v>-0.04558191</v>
      </c>
      <c r="G16" s="35">
        <v>0.003189398</v>
      </c>
    </row>
    <row r="17" spans="1:7" ht="12">
      <c r="A17" s="20" t="s">
        <v>25</v>
      </c>
      <c r="B17" s="29">
        <v>-0.006878933</v>
      </c>
      <c r="C17" s="13">
        <v>-0.02261232</v>
      </c>
      <c r="D17" s="13">
        <v>-0.01632481</v>
      </c>
      <c r="E17" s="13">
        <v>-0.02302188</v>
      </c>
      <c r="F17" s="25">
        <v>-0.05344633</v>
      </c>
      <c r="G17" s="35">
        <v>-0.02301936</v>
      </c>
    </row>
    <row r="18" spans="1:7" ht="12">
      <c r="A18" s="20" t="s">
        <v>26</v>
      </c>
      <c r="B18" s="29">
        <v>0.06402219</v>
      </c>
      <c r="C18" s="13">
        <v>-0.03294201</v>
      </c>
      <c r="D18" s="13">
        <v>0.06656422</v>
      </c>
      <c r="E18" s="13">
        <v>-0.01213639</v>
      </c>
      <c r="F18" s="25">
        <v>0.05280953</v>
      </c>
      <c r="G18" s="35">
        <v>0.02148461</v>
      </c>
    </row>
    <row r="19" spans="1:7" ht="12">
      <c r="A19" s="21" t="s">
        <v>27</v>
      </c>
      <c r="B19" s="31">
        <v>-0.222291</v>
      </c>
      <c r="C19" s="15">
        <v>-0.203753</v>
      </c>
      <c r="D19" s="15">
        <v>-0.2172322</v>
      </c>
      <c r="E19" s="15">
        <v>-0.2068175</v>
      </c>
      <c r="F19" s="27">
        <v>-0.1531318</v>
      </c>
      <c r="G19" s="37">
        <v>-0.2036848</v>
      </c>
    </row>
    <row r="20" spans="1:7" ht="12.75" thickBot="1">
      <c r="A20" s="44" t="s">
        <v>28</v>
      </c>
      <c r="B20" s="45">
        <v>-0.001449244</v>
      </c>
      <c r="C20" s="46">
        <v>-0.004141647</v>
      </c>
      <c r="D20" s="46">
        <v>0.004065798</v>
      </c>
      <c r="E20" s="46">
        <v>9.643164E-05</v>
      </c>
      <c r="F20" s="47">
        <v>0.001966373</v>
      </c>
      <c r="G20" s="48">
        <v>5.622008E-05</v>
      </c>
    </row>
    <row r="21" spans="1:7" ht="12.75" thickTop="1">
      <c r="A21" s="6" t="s">
        <v>29</v>
      </c>
      <c r="B21" s="39">
        <v>-92.99631</v>
      </c>
      <c r="C21" s="40">
        <v>108.4776</v>
      </c>
      <c r="D21" s="40">
        <v>-31.46812</v>
      </c>
      <c r="E21" s="40">
        <v>28.57608</v>
      </c>
      <c r="F21" s="41">
        <v>-89.44699</v>
      </c>
      <c r="G21" s="43">
        <v>-0.001582942</v>
      </c>
    </row>
    <row r="22" spans="1:7" ht="12">
      <c r="A22" s="20" t="s">
        <v>30</v>
      </c>
      <c r="B22" s="29">
        <v>119.6925</v>
      </c>
      <c r="C22" s="13">
        <v>24.0832</v>
      </c>
      <c r="D22" s="13">
        <v>-20.44927</v>
      </c>
      <c r="E22" s="13">
        <v>-44.46736</v>
      </c>
      <c r="F22" s="25">
        <v>-57.35775</v>
      </c>
      <c r="G22" s="36">
        <v>0</v>
      </c>
    </row>
    <row r="23" spans="1:7" ht="12">
      <c r="A23" s="20" t="s">
        <v>31</v>
      </c>
      <c r="B23" s="49">
        <v>1.284457</v>
      </c>
      <c r="C23" s="50">
        <v>6.425273</v>
      </c>
      <c r="D23" s="50">
        <v>1.781012</v>
      </c>
      <c r="E23" s="50">
        <v>2.087633</v>
      </c>
      <c r="F23" s="51">
        <v>4.417783</v>
      </c>
      <c r="G23" s="35">
        <v>3.251025</v>
      </c>
    </row>
    <row r="24" spans="1:7" ht="12">
      <c r="A24" s="20" t="s">
        <v>32</v>
      </c>
      <c r="B24" s="49">
        <v>-1.785049</v>
      </c>
      <c r="C24" s="50">
        <v>-3.228985</v>
      </c>
      <c r="D24" s="50">
        <v>-2.538713</v>
      </c>
      <c r="E24" s="50">
        <v>-5.490934</v>
      </c>
      <c r="F24" s="51">
        <v>0.7120702</v>
      </c>
      <c r="G24" s="35">
        <v>-2.872978</v>
      </c>
    </row>
    <row r="25" spans="1:7" ht="12">
      <c r="A25" s="20" t="s">
        <v>33</v>
      </c>
      <c r="B25" s="49">
        <v>0.2494116</v>
      </c>
      <c r="C25" s="50">
        <v>2.06391</v>
      </c>
      <c r="D25" s="50">
        <v>0.6949168</v>
      </c>
      <c r="E25" s="50">
        <v>0.4993079</v>
      </c>
      <c r="F25" s="51">
        <v>-2.627191</v>
      </c>
      <c r="G25" s="35">
        <v>0.4702885</v>
      </c>
    </row>
    <row r="26" spans="1:7" ht="12">
      <c r="A26" s="21" t="s">
        <v>34</v>
      </c>
      <c r="B26" s="31">
        <v>0.6552958</v>
      </c>
      <c r="C26" s="15">
        <v>0.3473076</v>
      </c>
      <c r="D26" s="15">
        <v>0.4565753</v>
      </c>
      <c r="E26" s="15">
        <v>0.4909504</v>
      </c>
      <c r="F26" s="27">
        <v>1.88915</v>
      </c>
      <c r="G26" s="37">
        <v>0.6581956</v>
      </c>
    </row>
    <row r="27" spans="1:7" ht="12">
      <c r="A27" s="20" t="s">
        <v>35</v>
      </c>
      <c r="B27" s="29">
        <v>-0.1428112</v>
      </c>
      <c r="C27" s="13">
        <v>0.3715815</v>
      </c>
      <c r="D27" s="13">
        <v>0.631421</v>
      </c>
      <c r="E27" s="13">
        <v>0.3634304</v>
      </c>
      <c r="F27" s="25">
        <v>0.2042962</v>
      </c>
      <c r="G27" s="35">
        <v>0.3351789</v>
      </c>
    </row>
    <row r="28" spans="1:7" ht="12">
      <c r="A28" s="20" t="s">
        <v>36</v>
      </c>
      <c r="B28" s="29">
        <v>-0.1133859</v>
      </c>
      <c r="C28" s="13">
        <v>-0.1096697</v>
      </c>
      <c r="D28" s="13">
        <v>-0.3284962</v>
      </c>
      <c r="E28" s="13">
        <v>-0.3136458</v>
      </c>
      <c r="F28" s="25">
        <v>-0.06552804</v>
      </c>
      <c r="G28" s="35">
        <v>-0.2060432</v>
      </c>
    </row>
    <row r="29" spans="1:7" ht="12">
      <c r="A29" s="20" t="s">
        <v>37</v>
      </c>
      <c r="B29" s="29">
        <v>-0.0008381783</v>
      </c>
      <c r="C29" s="13">
        <v>0.0284405</v>
      </c>
      <c r="D29" s="13">
        <v>0.09605</v>
      </c>
      <c r="E29" s="13">
        <v>0.03658539</v>
      </c>
      <c r="F29" s="25">
        <v>-0.07774728</v>
      </c>
      <c r="G29" s="35">
        <v>0.02827643</v>
      </c>
    </row>
    <row r="30" spans="1:7" ht="12">
      <c r="A30" s="21" t="s">
        <v>38</v>
      </c>
      <c r="B30" s="31">
        <v>0.1535809</v>
      </c>
      <c r="C30" s="15">
        <v>0.05638196</v>
      </c>
      <c r="D30" s="15">
        <v>0.1154669</v>
      </c>
      <c r="E30" s="15">
        <v>0.1173957</v>
      </c>
      <c r="F30" s="27">
        <v>0.4029098</v>
      </c>
      <c r="G30" s="37">
        <v>0.1455026</v>
      </c>
    </row>
    <row r="31" spans="1:7" ht="12">
      <c r="A31" s="20" t="s">
        <v>39</v>
      </c>
      <c r="B31" s="29">
        <v>-0.04339457</v>
      </c>
      <c r="C31" s="13">
        <v>-0.01704235</v>
      </c>
      <c r="D31" s="13">
        <v>0.04367961</v>
      </c>
      <c r="E31" s="13">
        <v>0.04073636</v>
      </c>
      <c r="F31" s="25">
        <v>0.02264206</v>
      </c>
      <c r="G31" s="35">
        <v>0.01292284</v>
      </c>
    </row>
    <row r="32" spans="1:7" ht="12">
      <c r="A32" s="20" t="s">
        <v>40</v>
      </c>
      <c r="B32" s="29">
        <v>0.007116041</v>
      </c>
      <c r="C32" s="13">
        <v>0.008178784</v>
      </c>
      <c r="D32" s="13">
        <v>-0.01916968</v>
      </c>
      <c r="E32" s="13">
        <v>-0.002136758</v>
      </c>
      <c r="F32" s="25">
        <v>0.008420678</v>
      </c>
      <c r="G32" s="35">
        <v>-0.001004493</v>
      </c>
    </row>
    <row r="33" spans="1:7" ht="12">
      <c r="A33" s="20" t="s">
        <v>41</v>
      </c>
      <c r="B33" s="29">
        <v>0.08465912</v>
      </c>
      <c r="C33" s="13">
        <v>0.02553459</v>
      </c>
      <c r="D33" s="13">
        <v>0.08890645</v>
      </c>
      <c r="E33" s="13">
        <v>0.07805503</v>
      </c>
      <c r="F33" s="25">
        <v>0.05521725</v>
      </c>
      <c r="G33" s="35">
        <v>0.06594912</v>
      </c>
    </row>
    <row r="34" spans="1:7" ht="12">
      <c r="A34" s="21" t="s">
        <v>42</v>
      </c>
      <c r="B34" s="31">
        <v>-0.00219543</v>
      </c>
      <c r="C34" s="15">
        <v>-0.002563763</v>
      </c>
      <c r="D34" s="15">
        <v>0.01037439</v>
      </c>
      <c r="E34" s="15">
        <v>0.01461003</v>
      </c>
      <c r="F34" s="27">
        <v>-0.01388414</v>
      </c>
      <c r="G34" s="37">
        <v>0.003214741</v>
      </c>
    </row>
    <row r="35" spans="1:7" ht="12.75" thickBot="1">
      <c r="A35" s="22" t="s">
        <v>43</v>
      </c>
      <c r="B35" s="32">
        <v>-0.002326242</v>
      </c>
      <c r="C35" s="16">
        <v>-0.0005794833</v>
      </c>
      <c r="D35" s="16">
        <v>-0.003698931</v>
      </c>
      <c r="E35" s="16">
        <v>-0.003100932</v>
      </c>
      <c r="F35" s="28">
        <v>0.003363583</v>
      </c>
      <c r="G35" s="38">
        <v>-0.001665125</v>
      </c>
    </row>
    <row r="36" spans="1:7" ht="12">
      <c r="A36" s="4" t="s">
        <v>44</v>
      </c>
      <c r="B36" s="3">
        <v>20.59631</v>
      </c>
      <c r="C36" s="3">
        <v>20.59021</v>
      </c>
      <c r="D36" s="3">
        <v>20.59631</v>
      </c>
      <c r="E36" s="3">
        <v>20.59631</v>
      </c>
      <c r="F36" s="3">
        <v>20.60242</v>
      </c>
      <c r="G36" s="3"/>
    </row>
    <row r="37" spans="1:6" ht="12">
      <c r="A37" s="4" t="s">
        <v>45</v>
      </c>
      <c r="B37" s="2">
        <v>0.09918213</v>
      </c>
      <c r="C37" s="2">
        <v>-0.003051758</v>
      </c>
      <c r="D37" s="2">
        <v>-0.06103516</v>
      </c>
      <c r="E37" s="2">
        <v>-0.100708</v>
      </c>
      <c r="F37" s="2">
        <v>-0.1342773</v>
      </c>
    </row>
    <row r="38" spans="1:7" ht="12">
      <c r="A38" s="4" t="s">
        <v>53</v>
      </c>
      <c r="B38" s="2">
        <v>0.0002769112</v>
      </c>
      <c r="C38" s="2">
        <v>-0.0002434086</v>
      </c>
      <c r="D38" s="2">
        <v>0.0001853044</v>
      </c>
      <c r="E38" s="2">
        <v>-0.000255967</v>
      </c>
      <c r="F38" s="2">
        <v>0.0002663195</v>
      </c>
      <c r="G38" s="2">
        <v>0.000176291</v>
      </c>
    </row>
    <row r="39" spans="1:7" ht="12.75" thickBot="1">
      <c r="A39" s="4" t="s">
        <v>54</v>
      </c>
      <c r="B39" s="2">
        <v>0.0001547793</v>
      </c>
      <c r="C39" s="2">
        <v>-0.0001838257</v>
      </c>
      <c r="D39" s="2">
        <v>5.387474E-05</v>
      </c>
      <c r="E39" s="2">
        <v>-4.971755E-05</v>
      </c>
      <c r="F39" s="2">
        <v>0.0001535874</v>
      </c>
      <c r="G39" s="2">
        <v>0.0005629494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3.117165</v>
      </c>
      <c r="F40" s="17" t="s">
        <v>48</v>
      </c>
      <c r="G40" s="8">
        <v>55.031763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0.002265</v>
      </c>
      <c r="C4">
        <v>0.003754</v>
      </c>
      <c r="D4">
        <v>0.003753</v>
      </c>
      <c r="E4">
        <v>0.003754</v>
      </c>
      <c r="F4">
        <v>0.002077</v>
      </c>
      <c r="G4">
        <v>0.0117</v>
      </c>
    </row>
    <row r="5" spans="1:7" ht="12.75">
      <c r="A5" t="s">
        <v>13</v>
      </c>
      <c r="B5">
        <v>5.984339</v>
      </c>
      <c r="C5">
        <v>1.204158</v>
      </c>
      <c r="D5">
        <v>-1.022462</v>
      </c>
      <c r="E5">
        <v>-2.223353</v>
      </c>
      <c r="F5">
        <v>-2.867856</v>
      </c>
      <c r="G5">
        <v>1.896467</v>
      </c>
    </row>
    <row r="6" spans="1:7" ht="12.75">
      <c r="A6" t="s">
        <v>14</v>
      </c>
      <c r="B6" s="52">
        <v>-161.7992</v>
      </c>
      <c r="C6" s="52">
        <v>142.9211</v>
      </c>
      <c r="D6" s="52">
        <v>-109.0674</v>
      </c>
      <c r="E6" s="52">
        <v>150.6988</v>
      </c>
      <c r="F6" s="52">
        <v>-157.1767</v>
      </c>
      <c r="G6" s="52">
        <v>0.001095508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-3.50593</v>
      </c>
      <c r="C8" s="52">
        <v>-3.217189</v>
      </c>
      <c r="D8" s="52">
        <v>0.03436306</v>
      </c>
      <c r="E8" s="52">
        <v>-2.630527</v>
      </c>
      <c r="F8" s="52">
        <v>-3.54332</v>
      </c>
      <c r="G8" s="52">
        <v>-2.379321</v>
      </c>
    </row>
    <row r="9" spans="1:7" ht="12.75">
      <c r="A9" t="s">
        <v>17</v>
      </c>
      <c r="B9" s="52">
        <v>-0.346336</v>
      </c>
      <c r="C9" s="52">
        <v>-0.07467303</v>
      </c>
      <c r="D9" s="52">
        <v>-0.2489899</v>
      </c>
      <c r="E9" s="52">
        <v>-0.276074</v>
      </c>
      <c r="F9" s="52">
        <v>-1.02721</v>
      </c>
      <c r="G9" s="52">
        <v>-0.3312482</v>
      </c>
    </row>
    <row r="10" spans="1:7" ht="12.75">
      <c r="A10" t="s">
        <v>18</v>
      </c>
      <c r="B10" s="52">
        <v>-0.6002633</v>
      </c>
      <c r="C10" s="52">
        <v>1.120233</v>
      </c>
      <c r="D10" s="52">
        <v>-0.7437166</v>
      </c>
      <c r="E10" s="52">
        <v>-0.2520865</v>
      </c>
      <c r="F10" s="52">
        <v>-2.30064</v>
      </c>
      <c r="G10" s="52">
        <v>-0.363435</v>
      </c>
    </row>
    <row r="11" spans="1:7" ht="12.75">
      <c r="A11" t="s">
        <v>19</v>
      </c>
      <c r="B11" s="52">
        <v>2.538175</v>
      </c>
      <c r="C11" s="52">
        <v>1.418445</v>
      </c>
      <c r="D11" s="52">
        <v>2.185688</v>
      </c>
      <c r="E11" s="52">
        <v>1.581781</v>
      </c>
      <c r="F11" s="52">
        <v>12.81953</v>
      </c>
      <c r="G11" s="52">
        <v>3.322537</v>
      </c>
    </row>
    <row r="12" spans="1:7" ht="12.75">
      <c r="A12" t="s">
        <v>20</v>
      </c>
      <c r="B12" s="52">
        <v>-0.005856279</v>
      </c>
      <c r="C12" s="52">
        <v>0.07296751</v>
      </c>
      <c r="D12" s="52">
        <v>-0.1028406</v>
      </c>
      <c r="E12" s="52">
        <v>-0.1120101</v>
      </c>
      <c r="F12" s="52">
        <v>-0.2649288</v>
      </c>
      <c r="G12" s="52">
        <v>-0.07025973</v>
      </c>
    </row>
    <row r="13" spans="1:7" ht="12.75">
      <c r="A13" t="s">
        <v>21</v>
      </c>
      <c r="B13" s="52">
        <v>-0.07005847</v>
      </c>
      <c r="C13" s="52">
        <v>0.03657045</v>
      </c>
      <c r="D13" s="52">
        <v>0.1627509</v>
      </c>
      <c r="E13" s="52">
        <v>0.08425655</v>
      </c>
      <c r="F13" s="52">
        <v>0.02941636</v>
      </c>
      <c r="G13" s="52">
        <v>0.06197055</v>
      </c>
    </row>
    <row r="14" spans="1:7" ht="12.75">
      <c r="A14" t="s">
        <v>22</v>
      </c>
      <c r="B14" s="52">
        <v>0.07511525</v>
      </c>
      <c r="C14" s="52">
        <v>-0.02396098</v>
      </c>
      <c r="D14" s="52">
        <v>-0.01406985</v>
      </c>
      <c r="E14" s="52">
        <v>-0.0886191</v>
      </c>
      <c r="F14" s="52">
        <v>0.2026651</v>
      </c>
      <c r="G14" s="52">
        <v>0.007409917</v>
      </c>
    </row>
    <row r="15" spans="1:7" ht="12.75">
      <c r="A15" t="s">
        <v>23</v>
      </c>
      <c r="B15" s="52">
        <v>-0.4339412</v>
      </c>
      <c r="C15" s="52">
        <v>-0.1823021</v>
      </c>
      <c r="D15" s="52">
        <v>-0.1443057</v>
      </c>
      <c r="E15" s="52">
        <v>-0.2147612</v>
      </c>
      <c r="F15" s="52">
        <v>-0.4612048</v>
      </c>
      <c r="G15" s="52">
        <v>-0.2546345</v>
      </c>
    </row>
    <row r="16" spans="1:7" ht="12.75">
      <c r="A16" t="s">
        <v>24</v>
      </c>
      <c r="B16" s="52">
        <v>0.0082513</v>
      </c>
      <c r="C16" s="52">
        <v>0.0344079</v>
      </c>
      <c r="D16" s="52">
        <v>-0.001095754</v>
      </c>
      <c r="E16" s="52">
        <v>0.0001902254</v>
      </c>
      <c r="F16" s="52">
        <v>-0.04558191</v>
      </c>
      <c r="G16" s="52">
        <v>0.003189398</v>
      </c>
    </row>
    <row r="17" spans="1:7" ht="12.75">
      <c r="A17" t="s">
        <v>25</v>
      </c>
      <c r="B17" s="52">
        <v>-0.006878933</v>
      </c>
      <c r="C17" s="52">
        <v>-0.02261232</v>
      </c>
      <c r="D17" s="52">
        <v>-0.01632481</v>
      </c>
      <c r="E17" s="52">
        <v>-0.02302188</v>
      </c>
      <c r="F17" s="52">
        <v>-0.05344633</v>
      </c>
      <c r="G17" s="52">
        <v>-0.02301936</v>
      </c>
    </row>
    <row r="18" spans="1:7" ht="12.75">
      <c r="A18" t="s">
        <v>26</v>
      </c>
      <c r="B18" s="52">
        <v>0.06402219</v>
      </c>
      <c r="C18" s="52">
        <v>-0.03294201</v>
      </c>
      <c r="D18" s="52">
        <v>0.06656422</v>
      </c>
      <c r="E18" s="52">
        <v>-0.01213639</v>
      </c>
      <c r="F18" s="52">
        <v>0.05280953</v>
      </c>
      <c r="G18" s="52">
        <v>0.02148461</v>
      </c>
    </row>
    <row r="19" spans="1:7" ht="12.75">
      <c r="A19" t="s">
        <v>27</v>
      </c>
      <c r="B19" s="52">
        <v>-0.222291</v>
      </c>
      <c r="C19" s="52">
        <v>-0.203753</v>
      </c>
      <c r="D19" s="52">
        <v>-0.2172322</v>
      </c>
      <c r="E19" s="52">
        <v>-0.2068175</v>
      </c>
      <c r="F19" s="52">
        <v>-0.1531318</v>
      </c>
      <c r="G19" s="52">
        <v>-0.2036848</v>
      </c>
    </row>
    <row r="20" spans="1:7" ht="12.75">
      <c r="A20" t="s">
        <v>28</v>
      </c>
      <c r="B20" s="52">
        <v>-0.001449244</v>
      </c>
      <c r="C20" s="52">
        <v>-0.004141647</v>
      </c>
      <c r="D20" s="52">
        <v>0.004065798</v>
      </c>
      <c r="E20" s="52">
        <v>9.643164E-05</v>
      </c>
      <c r="F20" s="52">
        <v>0.001966373</v>
      </c>
      <c r="G20" s="52">
        <v>5.622008E-05</v>
      </c>
    </row>
    <row r="21" spans="1:7" ht="12.75">
      <c r="A21" t="s">
        <v>29</v>
      </c>
      <c r="B21" s="52">
        <v>-92.99631</v>
      </c>
      <c r="C21" s="52">
        <v>108.4776</v>
      </c>
      <c r="D21" s="52">
        <v>-31.46812</v>
      </c>
      <c r="E21" s="52">
        <v>28.57608</v>
      </c>
      <c r="F21" s="52">
        <v>-89.44699</v>
      </c>
      <c r="G21" s="52">
        <v>-0.001582942</v>
      </c>
    </row>
    <row r="22" spans="1:7" ht="12.75">
      <c r="A22" t="s">
        <v>30</v>
      </c>
      <c r="B22" s="52">
        <v>119.6925</v>
      </c>
      <c r="C22" s="52">
        <v>24.0832</v>
      </c>
      <c r="D22" s="52">
        <v>-20.44927</v>
      </c>
      <c r="E22" s="52">
        <v>-44.46736</v>
      </c>
      <c r="F22" s="52">
        <v>-57.35775</v>
      </c>
      <c r="G22" s="52">
        <v>0</v>
      </c>
    </row>
    <row r="23" spans="1:7" ht="12.75">
      <c r="A23" t="s">
        <v>31</v>
      </c>
      <c r="B23" s="52">
        <v>1.284457</v>
      </c>
      <c r="C23" s="52">
        <v>6.425273</v>
      </c>
      <c r="D23" s="52">
        <v>1.781012</v>
      </c>
      <c r="E23" s="52">
        <v>2.087633</v>
      </c>
      <c r="F23" s="52">
        <v>4.417783</v>
      </c>
      <c r="G23" s="52">
        <v>3.251025</v>
      </c>
    </row>
    <row r="24" spans="1:7" ht="12.75">
      <c r="A24" t="s">
        <v>32</v>
      </c>
      <c r="B24" s="52">
        <v>-1.785049</v>
      </c>
      <c r="C24" s="52">
        <v>-3.228985</v>
      </c>
      <c r="D24" s="52">
        <v>-2.538713</v>
      </c>
      <c r="E24" s="52">
        <v>-5.490934</v>
      </c>
      <c r="F24" s="52">
        <v>0.7120702</v>
      </c>
      <c r="G24" s="52">
        <v>-2.872978</v>
      </c>
    </row>
    <row r="25" spans="1:7" ht="12.75">
      <c r="A25" t="s">
        <v>33</v>
      </c>
      <c r="B25" s="52">
        <v>0.2494116</v>
      </c>
      <c r="C25" s="52">
        <v>2.06391</v>
      </c>
      <c r="D25" s="52">
        <v>0.6949168</v>
      </c>
      <c r="E25" s="52">
        <v>0.4993079</v>
      </c>
      <c r="F25" s="52">
        <v>-2.627191</v>
      </c>
      <c r="G25" s="52">
        <v>0.4702885</v>
      </c>
    </row>
    <row r="26" spans="1:7" ht="12.75">
      <c r="A26" t="s">
        <v>34</v>
      </c>
      <c r="B26" s="52">
        <v>0.6552958</v>
      </c>
      <c r="C26" s="52">
        <v>0.3473076</v>
      </c>
      <c r="D26" s="52">
        <v>0.4565753</v>
      </c>
      <c r="E26" s="52">
        <v>0.4909504</v>
      </c>
      <c r="F26" s="52">
        <v>1.88915</v>
      </c>
      <c r="G26" s="52">
        <v>0.6581956</v>
      </c>
    </row>
    <row r="27" spans="1:7" ht="12.75">
      <c r="A27" t="s">
        <v>35</v>
      </c>
      <c r="B27" s="52">
        <v>-0.1428112</v>
      </c>
      <c r="C27" s="52">
        <v>0.3715815</v>
      </c>
      <c r="D27" s="52">
        <v>0.631421</v>
      </c>
      <c r="E27" s="52">
        <v>0.3634304</v>
      </c>
      <c r="F27" s="52">
        <v>0.2042962</v>
      </c>
      <c r="G27" s="52">
        <v>0.3351789</v>
      </c>
    </row>
    <row r="28" spans="1:7" ht="12.75">
      <c r="A28" t="s">
        <v>36</v>
      </c>
      <c r="B28" s="52">
        <v>-0.1133859</v>
      </c>
      <c r="C28" s="52">
        <v>-0.1096697</v>
      </c>
      <c r="D28" s="52">
        <v>-0.3284962</v>
      </c>
      <c r="E28" s="52">
        <v>-0.3136458</v>
      </c>
      <c r="F28" s="52">
        <v>-0.06552804</v>
      </c>
      <c r="G28" s="52">
        <v>-0.2060432</v>
      </c>
    </row>
    <row r="29" spans="1:7" ht="12.75">
      <c r="A29" t="s">
        <v>37</v>
      </c>
      <c r="B29" s="52">
        <v>-0.0008381783</v>
      </c>
      <c r="C29" s="52">
        <v>0.0284405</v>
      </c>
      <c r="D29" s="52">
        <v>0.09605</v>
      </c>
      <c r="E29" s="52">
        <v>0.03658539</v>
      </c>
      <c r="F29" s="52">
        <v>-0.07774728</v>
      </c>
      <c r="G29" s="52">
        <v>0.02827643</v>
      </c>
    </row>
    <row r="30" spans="1:7" ht="12.75">
      <c r="A30" t="s">
        <v>38</v>
      </c>
      <c r="B30" s="52">
        <v>0.1535809</v>
      </c>
      <c r="C30" s="52">
        <v>0.05638196</v>
      </c>
      <c r="D30" s="52">
        <v>0.1154669</v>
      </c>
      <c r="E30" s="52">
        <v>0.1173957</v>
      </c>
      <c r="F30" s="52">
        <v>0.4029098</v>
      </c>
      <c r="G30" s="52">
        <v>0.1455026</v>
      </c>
    </row>
    <row r="31" spans="1:7" ht="12.75">
      <c r="A31" t="s">
        <v>39</v>
      </c>
      <c r="B31" s="52">
        <v>-0.04339457</v>
      </c>
      <c r="C31" s="52">
        <v>-0.01704235</v>
      </c>
      <c r="D31" s="52">
        <v>0.04367961</v>
      </c>
      <c r="E31" s="52">
        <v>0.04073636</v>
      </c>
      <c r="F31" s="52">
        <v>0.02264206</v>
      </c>
      <c r="G31" s="52">
        <v>0.01292284</v>
      </c>
    </row>
    <row r="32" spans="1:7" ht="12.75">
      <c r="A32" t="s">
        <v>40</v>
      </c>
      <c r="B32" s="52">
        <v>0.007116041</v>
      </c>
      <c r="C32" s="52">
        <v>0.008178784</v>
      </c>
      <c r="D32" s="52">
        <v>-0.01916968</v>
      </c>
      <c r="E32" s="52">
        <v>-0.002136758</v>
      </c>
      <c r="F32" s="52">
        <v>0.008420678</v>
      </c>
      <c r="G32" s="52">
        <v>-0.001004493</v>
      </c>
    </row>
    <row r="33" spans="1:7" ht="12.75">
      <c r="A33" t="s">
        <v>41</v>
      </c>
      <c r="B33" s="52">
        <v>0.08465912</v>
      </c>
      <c r="C33" s="52">
        <v>0.02553459</v>
      </c>
      <c r="D33" s="52">
        <v>0.08890645</v>
      </c>
      <c r="E33" s="52">
        <v>0.07805503</v>
      </c>
      <c r="F33" s="52">
        <v>0.05521725</v>
      </c>
      <c r="G33" s="52">
        <v>0.06594912</v>
      </c>
    </row>
    <row r="34" spans="1:7" ht="12.75">
      <c r="A34" t="s">
        <v>42</v>
      </c>
      <c r="B34" s="52">
        <v>-0.00219543</v>
      </c>
      <c r="C34" s="52">
        <v>-0.002563763</v>
      </c>
      <c r="D34" s="52">
        <v>0.01037439</v>
      </c>
      <c r="E34" s="52">
        <v>0.01461003</v>
      </c>
      <c r="F34" s="52">
        <v>-0.01388414</v>
      </c>
      <c r="G34" s="52">
        <v>0.003214741</v>
      </c>
    </row>
    <row r="35" spans="1:7" ht="12.75">
      <c r="A35" t="s">
        <v>43</v>
      </c>
      <c r="B35" s="52">
        <v>-0.002326242</v>
      </c>
      <c r="C35" s="52">
        <v>-0.0005794833</v>
      </c>
      <c r="D35" s="52">
        <v>-0.003698931</v>
      </c>
      <c r="E35" s="52">
        <v>-0.003100932</v>
      </c>
      <c r="F35" s="52">
        <v>0.003363583</v>
      </c>
      <c r="G35" s="52">
        <v>-0.001665125</v>
      </c>
    </row>
    <row r="36" spans="1:6" ht="12.75">
      <c r="A36" t="s">
        <v>44</v>
      </c>
      <c r="B36" s="52">
        <v>20.59631</v>
      </c>
      <c r="C36" s="52">
        <v>20.59021</v>
      </c>
      <c r="D36" s="52">
        <v>20.59631</v>
      </c>
      <c r="E36" s="52">
        <v>20.59631</v>
      </c>
      <c r="F36" s="52">
        <v>20.60242</v>
      </c>
    </row>
    <row r="37" spans="1:6" ht="12.75">
      <c r="A37" t="s">
        <v>45</v>
      </c>
      <c r="B37" s="52">
        <v>0.09918213</v>
      </c>
      <c r="C37" s="52">
        <v>-0.003051758</v>
      </c>
      <c r="D37" s="52">
        <v>-0.06103516</v>
      </c>
      <c r="E37" s="52">
        <v>-0.100708</v>
      </c>
      <c r="F37" s="52">
        <v>-0.1342773</v>
      </c>
    </row>
    <row r="38" spans="1:7" ht="12.75">
      <c r="A38" t="s">
        <v>55</v>
      </c>
      <c r="B38" s="52">
        <v>0.0002769112</v>
      </c>
      <c r="C38" s="52">
        <v>-0.0002434086</v>
      </c>
      <c r="D38" s="52">
        <v>0.0001853044</v>
      </c>
      <c r="E38" s="52">
        <v>-0.000255967</v>
      </c>
      <c r="F38" s="52">
        <v>0.0002663195</v>
      </c>
      <c r="G38" s="52">
        <v>0.000176291</v>
      </c>
    </row>
    <row r="39" spans="1:7" ht="12.75">
      <c r="A39" t="s">
        <v>56</v>
      </c>
      <c r="B39" s="52">
        <v>0.0001547793</v>
      </c>
      <c r="C39" s="52">
        <v>-0.0001838257</v>
      </c>
      <c r="D39" s="52">
        <v>5.387474E-05</v>
      </c>
      <c r="E39" s="52">
        <v>-4.971755E-05</v>
      </c>
      <c r="F39" s="52">
        <v>0.0001535874</v>
      </c>
      <c r="G39" s="52">
        <v>0.0005629494</v>
      </c>
    </row>
    <row r="40" spans="2:7" ht="12.75">
      <c r="B40" t="s">
        <v>46</v>
      </c>
      <c r="C40">
        <v>-0.003754</v>
      </c>
      <c r="D40" t="s">
        <v>47</v>
      </c>
      <c r="E40">
        <v>3.117165</v>
      </c>
      <c r="F40" t="s">
        <v>48</v>
      </c>
      <c r="G40">
        <v>55.031763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0.0002769112322231072</v>
      </c>
      <c r="C50">
        <f>-0.017/(C7*C7+C22*C22)*(C21*C22+C6*C7)</f>
        <v>-0.0002434085811441326</v>
      </c>
      <c r="D50">
        <f>-0.017/(D7*D7+D22*D22)*(D21*D22+D6*D7)</f>
        <v>0.00018530441009366344</v>
      </c>
      <c r="E50">
        <f>-0.017/(E7*E7+E22*E22)*(E21*E22+E6*E7)</f>
        <v>-0.00025596687916663646</v>
      </c>
      <c r="F50">
        <f>-0.017/(F7*F7+F22*F22)*(F21*F22+F6*F7)</f>
        <v>0.0002663194470505102</v>
      </c>
      <c r="G50">
        <f>(B50*B$4+C50*C$4+D50*D$4+E50*E$4+F50*F$4)/SUM(B$4:F$4)</f>
        <v>7.315295674801398E-08</v>
      </c>
    </row>
    <row r="51" spans="1:7" ht="12.75">
      <c r="A51" t="s">
        <v>59</v>
      </c>
      <c r="B51">
        <f>-0.017/(B7*B7+B22*B22)*(B21*B7-B6*B22)</f>
        <v>0.0001547793072337136</v>
      </c>
      <c r="C51">
        <f>-0.017/(C7*C7+C22*C22)*(C21*C7-C6*C22)</f>
        <v>-0.000183825714245859</v>
      </c>
      <c r="D51">
        <f>-0.017/(D7*D7+D22*D22)*(D21*D7-D6*D22)</f>
        <v>5.3874737991419616E-05</v>
      </c>
      <c r="E51">
        <f>-0.017/(E7*E7+E22*E22)*(E21*E7-E6*E22)</f>
        <v>-4.971755313639793E-05</v>
      </c>
      <c r="F51">
        <f>-0.017/(F7*F7+F22*F22)*(F21*F7-F6*F22)</f>
        <v>0.00015358743142640616</v>
      </c>
      <c r="G51">
        <f>(B51*B$4+C51*C$4+D51*D$4+E51*E$4+F51*F$4)/SUM(B$4:F$4)</f>
        <v>-3.174587011592553E-07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9999.86239543988</v>
      </c>
      <c r="C62">
        <f>C7+(2/0.017)*(C8*C50-C23*C51)</f>
        <v>10000.231084918612</v>
      </c>
      <c r="D62">
        <f>D7+(2/0.017)*(D8*D50-D23*D51)</f>
        <v>9999.989460714318</v>
      </c>
      <c r="E62">
        <f>E7+(2/0.017)*(E8*E50-E23*E51)</f>
        <v>10000.091425857807</v>
      </c>
      <c r="F62">
        <f>F7+(2/0.017)*(F8*F50-F23*F51)</f>
        <v>9999.80915635686</v>
      </c>
    </row>
    <row r="63" spans="1:6" ht="12.75">
      <c r="A63" t="s">
        <v>67</v>
      </c>
      <c r="B63">
        <f>B8+(3/0.017)*(B9*B50-B24*B51)</f>
        <v>-3.47409747310441</v>
      </c>
      <c r="C63">
        <f>C8+(3/0.017)*(C9*C50-C24*C51)</f>
        <v>-3.3187291913468466</v>
      </c>
      <c r="D63">
        <f>D8+(3/0.017)*(D9*D50-D24*D51)</f>
        <v>0.05035721961852305</v>
      </c>
      <c r="E63">
        <f>E8+(3/0.017)*(E9*E50-E24*E51)</f>
        <v>-2.6662322945966594</v>
      </c>
      <c r="F63">
        <f>F8+(3/0.017)*(F9*F50-F24*F51)</f>
        <v>-3.6108960645090664</v>
      </c>
    </row>
    <row r="64" spans="1:6" ht="12.75">
      <c r="A64" t="s">
        <v>68</v>
      </c>
      <c r="B64">
        <f>B9+(4/0.017)*(B10*B50-B25*B51)</f>
        <v>-0.39452974228832016</v>
      </c>
      <c r="C64">
        <f>C9+(4/0.017)*(C10*C50-C25*C51)</f>
        <v>-0.04956117004509748</v>
      </c>
      <c r="D64">
        <f>D9+(4/0.017)*(D10*D50-D25*D51)</f>
        <v>-0.2902257650272237</v>
      </c>
      <c r="E64">
        <f>E9+(4/0.017)*(E10*E50-E25*E51)</f>
        <v>-0.2550504325330086</v>
      </c>
      <c r="F64">
        <f>F9+(4/0.017)*(F10*F50-F25*F51)</f>
        <v>-1.0764339188484033</v>
      </c>
    </row>
    <row r="65" spans="1:6" ht="12.75">
      <c r="A65" t="s">
        <v>69</v>
      </c>
      <c r="B65">
        <f>B10+(5/0.017)*(B11*B50-B26*B51)</f>
        <v>-0.4233742009144933</v>
      </c>
      <c r="C65">
        <f>C10+(5/0.017)*(C11*C50-C26*C51)</f>
        <v>1.0374631125741254</v>
      </c>
      <c r="D65">
        <f>D10+(5/0.017)*(D11*D50-D26*D51)</f>
        <v>-0.6318284379917808</v>
      </c>
      <c r="E65">
        <f>E10+(5/0.017)*(E11*E50-E26*E51)</f>
        <v>-0.36399082161639573</v>
      </c>
      <c r="F65">
        <f>F10+(5/0.017)*(F11*F50-F26*F51)</f>
        <v>-1.3818339867740494</v>
      </c>
    </row>
    <row r="66" spans="1:6" ht="12.75">
      <c r="A66" t="s">
        <v>70</v>
      </c>
      <c r="B66">
        <f>B11+(6/0.017)*(B12*B50-B27*B51)</f>
        <v>2.5454041350001466</v>
      </c>
      <c r="C66">
        <f>C11+(6/0.017)*(C12*C50-C27*C51)</f>
        <v>1.4362845234915274</v>
      </c>
      <c r="D66">
        <f>D11+(6/0.017)*(D12*D50-D27*D51)</f>
        <v>2.166955838475073</v>
      </c>
      <c r="E66">
        <f>E11+(6/0.017)*(E12*E50-E27*E51)</f>
        <v>1.5982773809254796</v>
      </c>
      <c r="F66">
        <f>F11+(6/0.017)*(F12*F50-F27*F51)</f>
        <v>12.783553639953437</v>
      </c>
    </row>
    <row r="67" spans="1:6" ht="12.75">
      <c r="A67" t="s">
        <v>71</v>
      </c>
      <c r="B67">
        <f>B12+(7/0.017)*(B13*B50-B28*B51)</f>
        <v>-0.006618120377827131</v>
      </c>
      <c r="C67">
        <f>C12+(7/0.017)*(C13*C50-C28*C51)</f>
        <v>0.06100093906120467</v>
      </c>
      <c r="D67">
        <f>D12+(7/0.017)*(D13*D50-D28*D51)</f>
        <v>-0.08313514449645715</v>
      </c>
      <c r="E67">
        <f>E12+(7/0.017)*(E13*E50-E28*E51)</f>
        <v>-0.12731151853897</v>
      </c>
      <c r="F67">
        <f>F12+(7/0.017)*(F13*F50-F28*F51)</f>
        <v>-0.2575588573790519</v>
      </c>
    </row>
    <row r="68" spans="1:6" ht="12.75">
      <c r="A68" t="s">
        <v>72</v>
      </c>
      <c r="B68">
        <f>B13+(8/0.017)*(B14*B50-B29*B51)</f>
        <v>-0.060209063368066314</v>
      </c>
      <c r="C68">
        <f>C13+(8/0.017)*(C14*C50-C29*C51)</f>
        <v>0.04177534570382696</v>
      </c>
      <c r="D68">
        <f>D13+(8/0.017)*(D14*D50-D29*D51)</f>
        <v>0.15908884172309073</v>
      </c>
      <c r="E68">
        <f>E13+(8/0.017)*(E14*E50-E29*E51)</f>
        <v>0.09578713378018679</v>
      </c>
      <c r="F68">
        <f>F13+(8/0.017)*(F14*F50-F29*F51)</f>
        <v>0.060435024660718095</v>
      </c>
    </row>
    <row r="69" spans="1:6" ht="12.75">
      <c r="A69" t="s">
        <v>73</v>
      </c>
      <c r="B69">
        <f>B14+(9/0.017)*(B15*B50-B30*B51)</f>
        <v>-0.0010852817291962663</v>
      </c>
      <c r="C69">
        <f>C14+(9/0.017)*(C15*C50-C30*C51)</f>
        <v>0.005018146241976176</v>
      </c>
      <c r="D69">
        <f>D14+(9/0.017)*(D15*D50-D30*D51)</f>
        <v>-0.03151991378603009</v>
      </c>
      <c r="E69">
        <f>E14+(9/0.017)*(E15*E50-E30*E51)</f>
        <v>-0.05642642766203834</v>
      </c>
      <c r="F69">
        <f>F14+(9/0.017)*(F15*F50-F30*F51)</f>
        <v>0.1048776178044639</v>
      </c>
    </row>
    <row r="70" spans="1:6" ht="12.75">
      <c r="A70" t="s">
        <v>74</v>
      </c>
      <c r="B70">
        <f>B15+(10/0.017)*(B16*B50-B31*B51)</f>
        <v>-0.4286462240395604</v>
      </c>
      <c r="C70">
        <f>C15+(10/0.017)*(C16*C50-C31*C51)</f>
        <v>-0.18907151192960417</v>
      </c>
      <c r="D70">
        <f>D15+(10/0.017)*(D16*D50-D31*D51)</f>
        <v>-0.14580939152523245</v>
      </c>
      <c r="E70">
        <f>E15+(10/0.017)*(E16*E50-E31*E51)</f>
        <v>-0.21359848191711342</v>
      </c>
      <c r="F70">
        <f>F15+(10/0.017)*(F16*F50-F31*F51)</f>
        <v>-0.4703912028848875</v>
      </c>
    </row>
    <row r="71" spans="1:6" ht="12.75">
      <c r="A71" t="s">
        <v>75</v>
      </c>
      <c r="B71">
        <f>B16+(11/0.017)*(B17*B50-B32*B51)</f>
        <v>0.006306066658470243</v>
      </c>
      <c r="C71">
        <f>C16+(11/0.017)*(C17*C50-C32*C51)</f>
        <v>0.03894216699520216</v>
      </c>
      <c r="D71">
        <f>D16+(11/0.017)*(D17*D50-D32*D51)</f>
        <v>-0.0023848878703046817</v>
      </c>
      <c r="E71">
        <f>E16+(11/0.017)*(E17*E50-E32*E51)</f>
        <v>0.003934498833187411</v>
      </c>
      <c r="F71">
        <f>F16+(11/0.017)*(F17*F50-F32*F51)</f>
        <v>-0.05562886181947338</v>
      </c>
    </row>
    <row r="72" spans="1:6" ht="12.75">
      <c r="A72" t="s">
        <v>76</v>
      </c>
      <c r="B72">
        <f>B17+(12/0.017)*(B18*B50-B33*B51)</f>
        <v>-0.0036142387097133667</v>
      </c>
      <c r="C72">
        <f>C17+(12/0.017)*(C18*C50-C33*C51)</f>
        <v>-0.013638944358451064</v>
      </c>
      <c r="D72">
        <f>D17+(12/0.017)*(D18*D50-D33*D51)</f>
        <v>-0.010999046361684058</v>
      </c>
      <c r="E72">
        <f>E17+(12/0.017)*(E18*E50-E33*E51)</f>
        <v>-0.018089725429950135</v>
      </c>
      <c r="F72">
        <f>F17+(12/0.017)*(F18*F50-F33*F51)</f>
        <v>-0.049505015248940513</v>
      </c>
    </row>
    <row r="73" spans="1:6" ht="12.75">
      <c r="A73" t="s">
        <v>77</v>
      </c>
      <c r="B73">
        <f>B18+(13/0.017)*(B19*B50-B34*B51)</f>
        <v>0.01721066772710908</v>
      </c>
      <c r="C73">
        <f>C18+(13/0.017)*(C19*C50-C34*C51)</f>
        <v>0.004623358229409909</v>
      </c>
      <c r="D73">
        <f>D18+(13/0.017)*(D19*D50-D34*D51)</f>
        <v>0.03535427712785566</v>
      </c>
      <c r="E73">
        <f>E18+(13/0.017)*(E19*E50-E34*E51)</f>
        <v>0.028901402039625743</v>
      </c>
      <c r="F73">
        <f>F18+(13/0.017)*(F19*F50-F34*F51)</f>
        <v>0.02325399413400582</v>
      </c>
    </row>
    <row r="74" spans="1:6" ht="12.75">
      <c r="A74" t="s">
        <v>78</v>
      </c>
      <c r="B74">
        <f>B19+(14/0.017)*(B20*B50-B35*B51)</f>
        <v>-0.2223249770254468</v>
      </c>
      <c r="C74">
        <f>C19+(14/0.017)*(C20*C50-C35*C51)</f>
        <v>-0.20301051536253215</v>
      </c>
      <c r="D74">
        <f>D19+(14/0.017)*(D20*D50-D35*D51)</f>
        <v>-0.21644763239188666</v>
      </c>
      <c r="E74">
        <f>E19+(14/0.017)*(E20*E50-E35*E51)</f>
        <v>-0.2069647915767038</v>
      </c>
      <c r="F74">
        <f>F19+(14/0.017)*(F20*F50-F35*F51)</f>
        <v>-0.15312596999095662</v>
      </c>
    </row>
    <row r="75" spans="1:6" ht="12.75">
      <c r="A75" t="s">
        <v>79</v>
      </c>
      <c r="B75" s="52">
        <f>B20</f>
        <v>-0.001449244</v>
      </c>
      <c r="C75" s="52">
        <f>C20</f>
        <v>-0.004141647</v>
      </c>
      <c r="D75" s="52">
        <f>D20</f>
        <v>0.004065798</v>
      </c>
      <c r="E75" s="52">
        <f>E20</f>
        <v>9.643164E-05</v>
      </c>
      <c r="F75" s="52">
        <f>F20</f>
        <v>0.001966373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119.67050413576443</v>
      </c>
      <c r="C82">
        <f>C22+(2/0.017)*(C8*C51+C23*C50)</f>
        <v>23.968780644870026</v>
      </c>
      <c r="D82">
        <f>D22+(2/0.017)*(D8*D51+D23*D50)</f>
        <v>-20.41022521424896</v>
      </c>
      <c r="E82">
        <f>E22+(2/0.017)*(E8*E51+E23*E50)</f>
        <v>-44.514840180936005</v>
      </c>
      <c r="F82">
        <f>F22+(2/0.017)*(F8*F51+F23*F50)</f>
        <v>-57.28335798726737</v>
      </c>
    </row>
    <row r="83" spans="1:6" ht="12.75">
      <c r="A83" t="s">
        <v>82</v>
      </c>
      <c r="B83">
        <f>B23+(3/0.017)*(B9*B51+B24*B50)</f>
        <v>1.187767747473167</v>
      </c>
      <c r="C83">
        <f>C23+(3/0.017)*(C9*C51+C24*C50)</f>
        <v>6.566394673022413</v>
      </c>
      <c r="D83">
        <f>D23+(3/0.017)*(D9*D51+D24*D50)</f>
        <v>1.6956268857963899</v>
      </c>
      <c r="E83">
        <f>E23+(3/0.017)*(E9*E51+E24*E50)</f>
        <v>2.3380841111978623</v>
      </c>
      <c r="F83">
        <f>F23+(3/0.017)*(F9*F51+F24*F50)</f>
        <v>4.4234073993805225</v>
      </c>
    </row>
    <row r="84" spans="1:6" ht="12.75">
      <c r="A84" t="s">
        <v>83</v>
      </c>
      <c r="B84">
        <f>B24+(4/0.017)*(B10*B51+B25*B50)</f>
        <v>-1.790659226881197</v>
      </c>
      <c r="C84">
        <f>C24+(4/0.017)*(C10*C51+C25*C50)</f>
        <v>-3.3956440673072867</v>
      </c>
      <c r="D84">
        <f>D24+(4/0.017)*(D10*D51+D25*D50)</f>
        <v>-2.5178415621827512</v>
      </c>
      <c r="E84">
        <f>E24+(4/0.017)*(E10*E51+E25*E50)</f>
        <v>-5.5180570966935365</v>
      </c>
      <c r="F84">
        <f>F24+(4/0.017)*(F10*F51+F25*F50)</f>
        <v>0.4643004487875473</v>
      </c>
    </row>
    <row r="85" spans="1:6" ht="12.75">
      <c r="A85" t="s">
        <v>84</v>
      </c>
      <c r="B85">
        <f>B25+(5/0.017)*(B11*B51+B26*B50)</f>
        <v>0.41832799281957583</v>
      </c>
      <c r="C85">
        <f>C25+(5/0.017)*(C11*C51+C26*C50)</f>
        <v>1.9623557895941053</v>
      </c>
      <c r="D85">
        <f>D25+(5/0.017)*(D11*D51+D26*D50)</f>
        <v>0.754434089694361</v>
      </c>
      <c r="E85">
        <f>E25+(5/0.017)*(E11*E51+E26*E50)</f>
        <v>0.43921692275551283</v>
      </c>
      <c r="F85">
        <f>F25+(5/0.017)*(F11*F51+F26*F50)</f>
        <v>-1.9001215681796386</v>
      </c>
    </row>
    <row r="86" spans="1:6" ht="12.75">
      <c r="A86" t="s">
        <v>85</v>
      </c>
      <c r="B86">
        <f>B26+(6/0.017)*(B12*B51+B27*B50)</f>
        <v>0.6410184625268772</v>
      </c>
      <c r="C86">
        <f>C26+(6/0.017)*(C12*C51+C27*C50)</f>
        <v>0.3106513304693293</v>
      </c>
      <c r="D86">
        <f>D26+(6/0.017)*(D12*D51+D27*D50)</f>
        <v>0.49591574195736615</v>
      </c>
      <c r="E86">
        <f>E26+(6/0.017)*(E12*E51+E27*E50)</f>
        <v>0.46008312569986387</v>
      </c>
      <c r="F86">
        <f>F26+(6/0.017)*(F12*F51+F27*F50)</f>
        <v>1.8939917589819908</v>
      </c>
    </row>
    <row r="87" spans="1:6" ht="12.75">
      <c r="A87" t="s">
        <v>86</v>
      </c>
      <c r="B87">
        <f>B27+(7/0.017)*(B13*B51+B28*B50)</f>
        <v>-0.16020473030395643</v>
      </c>
      <c r="C87">
        <f>C27+(7/0.017)*(C13*C51+C28*C50)</f>
        <v>0.37980524699174834</v>
      </c>
      <c r="D87">
        <f>D27+(7/0.017)*(D13*D51+D28*D50)</f>
        <v>0.6099665631032061</v>
      </c>
      <c r="E87">
        <f>E27+(7/0.017)*(E13*E51+E28*E50)</f>
        <v>0.39476318527153287</v>
      </c>
      <c r="F87">
        <f>F27+(7/0.017)*(F13*F51+F28*F50)</f>
        <v>0.19897067897449855</v>
      </c>
    </row>
    <row r="88" spans="1:6" ht="12.75">
      <c r="A88" t="s">
        <v>87</v>
      </c>
      <c r="B88">
        <f>B28+(8/0.017)*(B14*B51+B29*B50)</f>
        <v>-0.10802393041326516</v>
      </c>
      <c r="C88">
        <f>C28+(8/0.017)*(C14*C51+C29*C50)</f>
        <v>-0.11085464940682303</v>
      </c>
      <c r="D88">
        <f>D28+(8/0.017)*(D14*D51+D29*D50)</f>
        <v>-0.32047715100839164</v>
      </c>
      <c r="E88">
        <f>E28+(8/0.017)*(E14*E51+E29*E50)</f>
        <v>-0.3159793168415268</v>
      </c>
      <c r="F88">
        <f>F28+(8/0.017)*(F14*F51+F29*F50)</f>
        <v>-0.060623946103767264</v>
      </c>
    </row>
    <row r="89" spans="1:6" ht="12.75">
      <c r="A89" t="s">
        <v>88</v>
      </c>
      <c r="B89">
        <f>B29+(9/0.017)*(B15*B51+B30*B50)</f>
        <v>-0.013881212327123124</v>
      </c>
      <c r="C89">
        <f>C29+(9/0.017)*(C15*C51+C30*C50)</f>
        <v>0.03891647927633253</v>
      </c>
      <c r="D89">
        <f>D29+(9/0.017)*(D15*D51+D30*D50)</f>
        <v>0.10326169682971062</v>
      </c>
      <c r="E89">
        <f>E29+(9/0.017)*(E15*E51+E30*E50)</f>
        <v>0.02632962022026382</v>
      </c>
      <c r="F89">
        <f>F29+(9/0.017)*(F15*F51+F30*F50)</f>
        <v>-0.058440980530392914</v>
      </c>
    </row>
    <row r="90" spans="1:6" ht="12.75">
      <c r="A90" t="s">
        <v>89</v>
      </c>
      <c r="B90">
        <f>B30+(10/0.017)*(B16*B51+B31*B50)</f>
        <v>0.1472636568513445</v>
      </c>
      <c r="C90">
        <f>C30+(10/0.017)*(C16*C51+C31*C50)</f>
        <v>0.055101487905683304</v>
      </c>
      <c r="D90">
        <f>D30+(10/0.017)*(D16*D51+D31*D50)</f>
        <v>0.1201933652379519</v>
      </c>
      <c r="E90">
        <f>E30+(10/0.017)*(E16*E51+E31*E50)</f>
        <v>0.11125651383574059</v>
      </c>
      <c r="F90">
        <f>F30+(10/0.017)*(F16*F51+F31*F50)</f>
        <v>0.402338748484044</v>
      </c>
    </row>
    <row r="91" spans="1:6" ht="12.75">
      <c r="A91" t="s">
        <v>90</v>
      </c>
      <c r="B91">
        <f>B31+(11/0.017)*(B17*B51+B32*B50)</f>
        <v>-0.04280846722507393</v>
      </c>
      <c r="C91">
        <f>C31+(11/0.017)*(C17*C51+C32*C50)</f>
        <v>-0.015640859627991326</v>
      </c>
      <c r="D91">
        <f>D31+(11/0.017)*(D17*D51+D32*D50)</f>
        <v>0.04081202575520388</v>
      </c>
      <c r="E91">
        <f>E31+(11/0.017)*(E17*E51+E32*E50)</f>
        <v>0.04183087994170208</v>
      </c>
      <c r="F91">
        <f>F31+(11/0.017)*(F17*F51+F32*F50)</f>
        <v>0.01878164608315915</v>
      </c>
    </row>
    <row r="92" spans="1:6" ht="12.75">
      <c r="A92" t="s">
        <v>91</v>
      </c>
      <c r="B92">
        <f>B32+(12/0.017)*(B18*B51+B33*B50)</f>
        <v>0.03065889143805347</v>
      </c>
      <c r="C92">
        <f>C32+(12/0.017)*(C18*C51+C33*C50)</f>
        <v>0.008066019431727346</v>
      </c>
      <c r="D92">
        <f>D32+(12/0.017)*(D18*D51+D33*D50)</f>
        <v>-0.0050090537532647104</v>
      </c>
      <c r="E92">
        <f>E32+(12/0.017)*(E18*E51+E33*E50)</f>
        <v>-0.015814012694811152</v>
      </c>
      <c r="F92">
        <f>F32+(12/0.017)*(F18*F51+F33*F50)</f>
        <v>0.024526306862483895</v>
      </c>
    </row>
    <row r="93" spans="1:6" ht="12.75">
      <c r="A93" t="s">
        <v>92</v>
      </c>
      <c r="B93">
        <f>B33+(13/0.017)*(B19*B51+B34*B50)</f>
        <v>0.057883718779939</v>
      </c>
      <c r="C93">
        <f>C33+(13/0.017)*(C19*C51+C34*C50)</f>
        <v>0.05465388851155484</v>
      </c>
      <c r="D93">
        <f>D33+(13/0.017)*(D19*D51+D34*D50)</f>
        <v>0.08142693239350089</v>
      </c>
      <c r="E93">
        <f>E33+(13/0.017)*(E19*E51+E34*E50)</f>
        <v>0.08305832949458991</v>
      </c>
      <c r="F93">
        <f>F33+(13/0.017)*(F19*F51+F34*F50)</f>
        <v>0.03440445163820223</v>
      </c>
    </row>
    <row r="94" spans="1:6" ht="12.75">
      <c r="A94" t="s">
        <v>93</v>
      </c>
      <c r="B94">
        <f>B34+(14/0.017)*(B20*B51+B35*B50)</f>
        <v>-0.002910645134942627</v>
      </c>
      <c r="C94">
        <f>C34+(14/0.017)*(C20*C51+C35*C50)</f>
        <v>-0.0018206162964173446</v>
      </c>
      <c r="D94">
        <f>D34+(14/0.017)*(D20*D51+D35*D50)</f>
        <v>0.009990308708859662</v>
      </c>
      <c r="E94">
        <f>E34+(14/0.017)*(E20*E51+E35*E50)</f>
        <v>0.015259746563474775</v>
      </c>
      <c r="F94">
        <f>F34+(14/0.017)*(F20*F51+F35*F50)</f>
        <v>-0.012897718329323161</v>
      </c>
    </row>
    <row r="95" spans="1:6" ht="12.75">
      <c r="A95" t="s">
        <v>94</v>
      </c>
      <c r="B95" s="52">
        <f>B35</f>
        <v>-0.002326242</v>
      </c>
      <c r="C95" s="52">
        <f>C35</f>
        <v>-0.0005794833</v>
      </c>
      <c r="D95" s="52">
        <f>D35</f>
        <v>-0.003698931</v>
      </c>
      <c r="E95" s="52">
        <f>E35</f>
        <v>-0.003100932</v>
      </c>
      <c r="F95" s="52">
        <f>F35</f>
        <v>0.003363583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-3.4741452789276996</v>
      </c>
      <c r="C103">
        <f>C63*10000/C62</f>
        <v>-3.318652502292507</v>
      </c>
      <c r="D103">
        <f>D63*10000/D62</f>
        <v>0.05035727269149136</v>
      </c>
      <c r="E103">
        <f>E63*10000/E62</f>
        <v>-2.666207918562055</v>
      </c>
      <c r="F103">
        <f>F63*10000/F62</f>
        <v>-3.610964977480222</v>
      </c>
      <c r="G103">
        <f>AVERAGE(C103:E103)</f>
        <v>-1.978167716054357</v>
      </c>
      <c r="H103">
        <f>STDEV(C103:E103)</f>
        <v>1.7867865586534273</v>
      </c>
      <c r="I103">
        <f>(B103*B4+C103*C4+D103*D4+E103*E4+F103*F4)/SUM(B4:F4)</f>
        <v>-2.4128109011391734</v>
      </c>
      <c r="K103">
        <f>(LN(H103)+LN(H123))/2-LN(K114*K115^3)</f>
        <v>-3.1017855856959624</v>
      </c>
    </row>
    <row r="104" spans="1:11" ht="12.75">
      <c r="A104" t="s">
        <v>68</v>
      </c>
      <c r="B104">
        <f>B64*10000/B62</f>
        <v>-0.3945351712721896</v>
      </c>
      <c r="C104">
        <f>C64*10000/C62</f>
        <v>-0.04956002478766803</v>
      </c>
      <c r="D104">
        <f>D64*10000/D62</f>
        <v>-0.29022607090477104</v>
      </c>
      <c r="E104">
        <f>E64*10000/E62</f>
        <v>-0.25504810073386947</v>
      </c>
      <c r="F104">
        <f>F64*10000/F62</f>
        <v>-1.0764544622975292</v>
      </c>
      <c r="G104">
        <f>AVERAGE(C104:E104)</f>
        <v>-0.19827806547543617</v>
      </c>
      <c r="H104">
        <f>STDEV(C104:E104)</f>
        <v>0.12998909229563343</v>
      </c>
      <c r="I104">
        <f>(B104*B4+C104*C4+D104*D4+E104*E4+F104*F4)/SUM(B4:F4)</f>
        <v>-0.34366054146234276</v>
      </c>
      <c r="K104">
        <f>(LN(H104)+LN(H124))/2-LN(K114*K115^4)</f>
        <v>-4.090682769394404</v>
      </c>
    </row>
    <row r="105" spans="1:11" ht="12.75">
      <c r="A105" t="s">
        <v>69</v>
      </c>
      <c r="B105">
        <f>B65*10000/B62</f>
        <v>-0.42338002681672865</v>
      </c>
      <c r="C105">
        <f>C65*10000/C62</f>
        <v>1.037439138920227</v>
      </c>
      <c r="D105">
        <f>D65*10000/D62</f>
        <v>-0.6318291038945236</v>
      </c>
      <c r="E105">
        <f>E65*10000/E62</f>
        <v>-0.3639874938295103</v>
      </c>
      <c r="F105">
        <f>F65*10000/F62</f>
        <v>-1.381860358700566</v>
      </c>
      <c r="G105">
        <f>AVERAGE(C105:E105)</f>
        <v>0.013874180398731062</v>
      </c>
      <c r="H105">
        <f>STDEV(C105:E105)</f>
        <v>0.8964924429438257</v>
      </c>
      <c r="I105">
        <f>(B105*B4+C105*C4+D105*D4+E105*E4+F105*F4)/SUM(B4:F4)</f>
        <v>-0.23535197571021998</v>
      </c>
      <c r="K105">
        <f>(LN(H105)+LN(H125))/2-LN(K114*K115^5)</f>
        <v>-2.8596575415373953</v>
      </c>
    </row>
    <row r="106" spans="1:11" ht="12.75">
      <c r="A106" t="s">
        <v>70</v>
      </c>
      <c r="B106">
        <f>B66*10000/B62</f>
        <v>2.545439161403758</v>
      </c>
      <c r="C106">
        <f>C66*10000/C62</f>
        <v>1.4362513338892675</v>
      </c>
      <c r="D106">
        <f>D66*10000/D62</f>
        <v>2.1669581222941443</v>
      </c>
      <c r="E106">
        <f>E66*10000/E62</f>
        <v>1.598262768671017</v>
      </c>
      <c r="F106">
        <f>F66*10000/F62</f>
        <v>12.783797610604356</v>
      </c>
      <c r="G106">
        <f>AVERAGE(C106:E106)</f>
        <v>1.7338240749514762</v>
      </c>
      <c r="H106">
        <f>STDEV(C106:E106)</f>
        <v>0.3837522032192014</v>
      </c>
      <c r="I106">
        <f>(B106*B4+C106*C4+D106*D4+E106*E4+F106*F4)/SUM(B4:F4)</f>
        <v>3.322535865653143</v>
      </c>
      <c r="K106">
        <f>(LN(H106)+LN(H126))/2-LN(K114*K115^6)</f>
        <v>-3.743514199154527</v>
      </c>
    </row>
    <row r="107" spans="1:11" ht="12.75">
      <c r="A107" t="s">
        <v>71</v>
      </c>
      <c r="B107">
        <f>B67*10000/B62</f>
        <v>-0.006618211447434631</v>
      </c>
      <c r="C107">
        <f>C67*10000/C62</f>
        <v>0.06099952945407474</v>
      </c>
      <c r="D107">
        <f>D67*10000/D62</f>
        <v>-0.08313523211505329</v>
      </c>
      <c r="E107">
        <f>E67*10000/E62</f>
        <v>-0.12731035459313236</v>
      </c>
      <c r="F107">
        <f>F67*10000/F62</f>
        <v>-0.2575637728199265</v>
      </c>
      <c r="G107">
        <f>AVERAGE(C107:E107)</f>
        <v>-0.04981535241803697</v>
      </c>
      <c r="H107">
        <f>STDEV(C107:E107)</f>
        <v>0.09847747912459923</v>
      </c>
      <c r="I107">
        <f>(B107*B4+C107*C4+D107*D4+E107*E4+F107*F4)/SUM(B4:F4)</f>
        <v>-0.07119704984780133</v>
      </c>
      <c r="K107">
        <f>(LN(H107)+LN(H127))/2-LN(K114*K115^7)</f>
        <v>-3.6970598589897516</v>
      </c>
    </row>
    <row r="108" spans="1:9" ht="12.75">
      <c r="A108" t="s">
        <v>72</v>
      </c>
      <c r="B108">
        <f>B68*10000/B62</f>
        <v>-0.06020989188363506</v>
      </c>
      <c r="C108">
        <f>C68*10000/C62</f>
        <v>0.04177438036089839</v>
      </c>
      <c r="D108">
        <f>D68*10000/D62</f>
        <v>0.15908900939154264</v>
      </c>
      <c r="E108">
        <f>E68*10000/E62</f>
        <v>0.095786258046106</v>
      </c>
      <c r="F108">
        <f>F68*10000/F62</f>
        <v>0.06043617804675768</v>
      </c>
      <c r="G108">
        <f>AVERAGE(C108:E108)</f>
        <v>0.098883215932849</v>
      </c>
      <c r="H108">
        <f>STDEV(C108:E108)</f>
        <v>0.058718599329885365</v>
      </c>
      <c r="I108">
        <f>(B108*B4+C108*C4+D108*D4+E108*E4+F108*F4)/SUM(B4:F4)</f>
        <v>0.07066680930032919</v>
      </c>
    </row>
    <row r="109" spans="1:9" ht="12.75">
      <c r="A109" t="s">
        <v>73</v>
      </c>
      <c r="B109">
        <f>B69*10000/B62</f>
        <v>-0.0010852966633732627</v>
      </c>
      <c r="C109">
        <f>C69*10000/C62</f>
        <v>0.005018030282864226</v>
      </c>
      <c r="D109">
        <f>D69*10000/D62</f>
        <v>-0.03151994700580271</v>
      </c>
      <c r="E109">
        <f>E69*10000/E62</f>
        <v>-0.05642591178329961</v>
      </c>
      <c r="F109">
        <f>F69*10000/F62</f>
        <v>0.10487961936532898</v>
      </c>
      <c r="G109">
        <f>AVERAGE(C109:E109)</f>
        <v>-0.027642609502079363</v>
      </c>
      <c r="H109">
        <f>STDEV(C109:E109)</f>
        <v>0.030904931867678644</v>
      </c>
      <c r="I109">
        <f>(B109*B4+C109*C4+D109*D4+E109*E4+F109*F4)/SUM(B4:F4)</f>
        <v>-0.006146431826325974</v>
      </c>
    </row>
    <row r="110" spans="1:11" ht="12.75">
      <c r="A110" t="s">
        <v>74</v>
      </c>
      <c r="B110">
        <f>B70*10000/B62</f>
        <v>-0.42865212248823625</v>
      </c>
      <c r="C110">
        <f>C70*10000/C62</f>
        <v>-0.18906714287307186</v>
      </c>
      <c r="D110">
        <f>D70*10000/D62</f>
        <v>-0.14580954519807765</v>
      </c>
      <c r="E110">
        <f>E70*10000/E62</f>
        <v>-0.21359652909252375</v>
      </c>
      <c r="F110">
        <f>F70*10000/F62</f>
        <v>-0.4704001801732993</v>
      </c>
      <c r="G110">
        <f>AVERAGE(C110:E110)</f>
        <v>-0.1828244057212244</v>
      </c>
      <c r="H110">
        <f>STDEV(C110:E110)</f>
        <v>0.03432196995711007</v>
      </c>
      <c r="I110">
        <f>(B110*B4+C110*C4+D110*D4+E110*E4+F110*F4)/SUM(B4:F4)</f>
        <v>-0.2567929807949131</v>
      </c>
      <c r="K110">
        <f>EXP(AVERAGE(K103:K107))</f>
        <v>0.03024150407570741</v>
      </c>
    </row>
    <row r="111" spans="1:9" ht="12.75">
      <c r="A111" t="s">
        <v>75</v>
      </c>
      <c r="B111">
        <f>B71*10000/B62</f>
        <v>0.006306153434017176</v>
      </c>
      <c r="C111">
        <f>C71*10000/C62</f>
        <v>0.03894126712124782</v>
      </c>
      <c r="D111">
        <f>D71*10000/D62</f>
        <v>-0.002384890383808789</v>
      </c>
      <c r="E111">
        <f>E71*10000/E62</f>
        <v>0.003934462862023195</v>
      </c>
      <c r="F111">
        <f>F71*10000/F62</f>
        <v>-0.055629923481199856</v>
      </c>
      <c r="G111">
        <f>AVERAGE(C111:E111)</f>
        <v>0.013496946533154074</v>
      </c>
      <c r="H111">
        <f>STDEV(C111:E111)</f>
        <v>0.022260809599016614</v>
      </c>
      <c r="I111">
        <f>(B111*B4+C111*C4+D111*D4+E111*E4+F111*F4)/SUM(B4:F4)</f>
        <v>0.003252264513514184</v>
      </c>
    </row>
    <row r="112" spans="1:9" ht="12.75">
      <c r="A112" t="s">
        <v>76</v>
      </c>
      <c r="B112">
        <f>B72*10000/B62</f>
        <v>-0.0036142884439705142</v>
      </c>
      <c r="C112">
        <f>C72*10000/C62</f>
        <v>-0.013638629190299421</v>
      </c>
      <c r="D112">
        <f>D72*10000/D62</f>
        <v>-0.01099905795390546</v>
      </c>
      <c r="E112">
        <f>E72*10000/E62</f>
        <v>-0.018089560044595693</v>
      </c>
      <c r="F112">
        <f>F72*10000/F62</f>
        <v>-0.04950596003871761</v>
      </c>
      <c r="G112">
        <f>AVERAGE(C112:E112)</f>
        <v>-0.014242415729600192</v>
      </c>
      <c r="H112">
        <f>STDEV(C112:E112)</f>
        <v>0.003583604834981285</v>
      </c>
      <c r="I112">
        <f>(B112*B4+C112*C4+D112*D4+E112*E4+F112*F4)/SUM(B4:F4)</f>
        <v>-0.017393919708697886</v>
      </c>
    </row>
    <row r="113" spans="1:9" ht="12.75">
      <c r="A113" t="s">
        <v>77</v>
      </c>
      <c r="B113">
        <f>B73*10000/B62</f>
        <v>0.01721090455700416</v>
      </c>
      <c r="C113">
        <f>C73*10000/C62</f>
        <v>0.00462325139304272</v>
      </c>
      <c r="D113">
        <f>D73*10000/D62</f>
        <v>0.035354314388777605</v>
      </c>
      <c r="E113">
        <f>E73*10000/E62</f>
        <v>0.028901137808494168</v>
      </c>
      <c r="F113">
        <f>F73*10000/F62</f>
        <v>0.023254437930171196</v>
      </c>
      <c r="G113">
        <f>AVERAGE(C113:E113)</f>
        <v>0.022959567863438165</v>
      </c>
      <c r="H113">
        <f>STDEV(C113:E113)</f>
        <v>0.016204204647897753</v>
      </c>
      <c r="I113">
        <f>(B113*B4+C113*C4+D113*D4+E113*E4+F113*F4)/SUM(B4:F4)</f>
        <v>0.02216352402526641</v>
      </c>
    </row>
    <row r="114" spans="1:11" ht="12.75">
      <c r="A114" t="s">
        <v>78</v>
      </c>
      <c r="B114">
        <f>B74*10000/B62</f>
        <v>-0.22232803636061135</v>
      </c>
      <c r="C114">
        <f>C74*10000/C62</f>
        <v>-0.20300582420409574</v>
      </c>
      <c r="D114">
        <f>D74*10000/D62</f>
        <v>-0.21644786051247036</v>
      </c>
      <c r="E114">
        <f>E74*10000/E62</f>
        <v>-0.20696289940064258</v>
      </c>
      <c r="F114">
        <f>F74*10000/F62</f>
        <v>-0.1531288923585254</v>
      </c>
      <c r="G114">
        <f>AVERAGE(C114:E114)</f>
        <v>-0.20880552803906957</v>
      </c>
      <c r="H114">
        <f>STDEV(C114:E114)</f>
        <v>0.006907861120005154</v>
      </c>
      <c r="I114">
        <f>(B114*B4+C114*C4+D114*D4+E114*E4+F114*F4)/SUM(B4:F4)</f>
        <v>-0.2033566058258624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-0.0014492639425327308</v>
      </c>
      <c r="C115">
        <f>C75*10000/C62</f>
        <v>-0.004141551294995607</v>
      </c>
      <c r="D115">
        <f>D75*10000/D62</f>
        <v>0.00406580228506518</v>
      </c>
      <c r="E115">
        <f>E75*10000/E62</f>
        <v>9.643075837351969E-05</v>
      </c>
      <c r="F115">
        <f>F75*10000/F62</f>
        <v>0.0019664105276949017</v>
      </c>
      <c r="G115">
        <f>AVERAGE(C115:E115)</f>
        <v>6.89391614769753E-06</v>
      </c>
      <c r="H115">
        <f>STDEV(C115:E115)</f>
        <v>0.004104409315799411</v>
      </c>
      <c r="I115">
        <f>(B115*B4+C115*C4+D115*D4+E115*E4+F115*F4)/SUM(B4:F4)</f>
        <v>5.609339983054416E-05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119.67215087913246</v>
      </c>
      <c r="C122">
        <f>C82*10000/C62</f>
        <v>23.96822677529666</v>
      </c>
      <c r="D122">
        <f>D82*10000/D62</f>
        <v>-20.41024672519107</v>
      </c>
      <c r="E122">
        <f>E82*10000/E62</f>
        <v>-44.51443320391196</v>
      </c>
      <c r="F122">
        <f>F82*10000/F62</f>
        <v>-57.28445122460407</v>
      </c>
      <c r="G122">
        <f>AVERAGE(C122:E122)</f>
        <v>-13.65215105126879</v>
      </c>
      <c r="H122">
        <f>STDEV(C122:E122)</f>
        <v>34.73791260727091</v>
      </c>
      <c r="I122">
        <f>(B122*B4+C122*C4+D122*D4+E122*E4+F122*F4)/SUM(B4:F4)</f>
        <v>-0.10590901396728297</v>
      </c>
    </row>
    <row r="123" spans="1:9" ht="12.75">
      <c r="A123" t="s">
        <v>82</v>
      </c>
      <c r="B123">
        <f>B83*10000/B62</f>
        <v>1.1877840919239153</v>
      </c>
      <c r="C123">
        <f>C83*10000/C62</f>
        <v>6.5662429370509425</v>
      </c>
      <c r="D123">
        <f>D83*10000/D62</f>
        <v>1.6956286728678893</v>
      </c>
      <c r="E123">
        <f>E83*10000/E62</f>
        <v>2.3380627352587444</v>
      </c>
      <c r="F123">
        <f>F83*10000/F62</f>
        <v>4.423491818909935</v>
      </c>
      <c r="G123">
        <f>AVERAGE(C123:E123)</f>
        <v>3.5333114483925256</v>
      </c>
      <c r="H123">
        <f>STDEV(C123:E123)</f>
        <v>2.646164288607535</v>
      </c>
      <c r="I123">
        <f>(B123*B4+C123*C4+D123*D4+E123*E4+F123*F4)/SUM(B4:F4)</f>
        <v>3.3114389142605503</v>
      </c>
    </row>
    <row r="124" spans="1:9" ht="12.75">
      <c r="A124" t="s">
        <v>83</v>
      </c>
      <c r="B124">
        <f>B84*10000/B62</f>
        <v>-1.790683867507787</v>
      </c>
      <c r="C124">
        <f>C84*10000/C62</f>
        <v>-3.3955656009072337</v>
      </c>
      <c r="D124">
        <f>D84*10000/D62</f>
        <v>-2.5178442158107006</v>
      </c>
      <c r="E124">
        <f>E84*10000/E62</f>
        <v>-5.5180066478444205</v>
      </c>
      <c r="F124">
        <f>F84*10000/F62</f>
        <v>0.46430930983557056</v>
      </c>
      <c r="G124">
        <f>AVERAGE(C124:E124)</f>
        <v>-3.810472154854118</v>
      </c>
      <c r="H124">
        <f>STDEV(C124:E124)</f>
        <v>1.542515556170403</v>
      </c>
      <c r="I124">
        <f>(B124*B4+C124*C4+D124*D4+E124*E4+F124*F4)/SUM(B4:F4)</f>
        <v>-2.9483143041163835</v>
      </c>
    </row>
    <row r="125" spans="1:9" ht="12.75">
      <c r="A125" t="s">
        <v>84</v>
      </c>
      <c r="B125">
        <f>B85*10000/B62</f>
        <v>0.41833374928273115</v>
      </c>
      <c r="C125">
        <f>C85*10000/C62</f>
        <v>1.962310443559191</v>
      </c>
      <c r="D125">
        <f>D85*10000/D62</f>
        <v>0.7544348848148389</v>
      </c>
      <c r="E125">
        <f>E85*10000/E62</f>
        <v>0.43921290721383266</v>
      </c>
      <c r="F125">
        <f>F85*10000/F62</f>
        <v>-1.900157831483949</v>
      </c>
      <c r="G125">
        <f>AVERAGE(C125:E125)</f>
        <v>1.0519860785292874</v>
      </c>
      <c r="H125">
        <f>STDEV(C125:E125)</f>
        <v>0.8039645893731858</v>
      </c>
      <c r="I125">
        <f>(B125*B4+C125*C4+D125*D4+E125*E4+F125*F4)/SUM(B4:F4)</f>
        <v>0.5670454981506919</v>
      </c>
    </row>
    <row r="126" spans="1:9" ht="12.75">
      <c r="A126" t="s">
        <v>85</v>
      </c>
      <c r="B126">
        <f>B86*10000/B62</f>
        <v>0.6410272833546122</v>
      </c>
      <c r="C126">
        <f>C86*10000/C62</f>
        <v>0.31064415195147216</v>
      </c>
      <c r="D126">
        <f>D86*10000/D62</f>
        <v>0.49591626461768484</v>
      </c>
      <c r="E126">
        <f>E86*10000/E62</f>
        <v>0.46007891938887746</v>
      </c>
      <c r="F126">
        <f>F86*10000/F62</f>
        <v>1.8940279053005564</v>
      </c>
      <c r="G126">
        <f>AVERAGE(C126:E126)</f>
        <v>0.42221311198601147</v>
      </c>
      <c r="H126">
        <f>STDEV(C126:E126)</f>
        <v>0.09826903612356096</v>
      </c>
      <c r="I126">
        <f>(B126*B4+C126*C4+D126*D4+E126*E4+F126*F4)/SUM(B4:F4)</f>
        <v>0.6498936683348905</v>
      </c>
    </row>
    <row r="127" spans="1:9" ht="12.75">
      <c r="A127" t="s">
        <v>86</v>
      </c>
      <c r="B127">
        <f>B87*10000/B62</f>
        <v>-0.1602069348244359</v>
      </c>
      <c r="C127">
        <f>C87*10000/C62</f>
        <v>0.3797964704681016</v>
      </c>
      <c r="D127">
        <f>D87*10000/D62</f>
        <v>0.60996720596507</v>
      </c>
      <c r="E127">
        <f>E87*10000/E62</f>
        <v>0.39475957614824514</v>
      </c>
      <c r="F127">
        <f>F87*10000/F62</f>
        <v>0.19897447627589301</v>
      </c>
      <c r="G127">
        <f>AVERAGE(C127:E127)</f>
        <v>0.4615077508604723</v>
      </c>
      <c r="H127">
        <f>STDEV(C127:E127)</f>
        <v>0.12878715382507808</v>
      </c>
      <c r="I127">
        <f>(B127*B4+C127*C4+D127*D4+E127*E4+F127*F4)/SUM(B4:F4)</f>
        <v>0.33630017322517186</v>
      </c>
    </row>
    <row r="128" spans="1:9" ht="12.75">
      <c r="A128" t="s">
        <v>87</v>
      </c>
      <c r="B128">
        <f>B88*10000/B62</f>
        <v>-0.10802541689226247</v>
      </c>
      <c r="C128">
        <f>C88*10000/C62</f>
        <v>-0.11085208778225471</v>
      </c>
      <c r="D128">
        <f>D88*10000/D62</f>
        <v>-0.3204774887687725</v>
      </c>
      <c r="E128">
        <f>E88*10000/E62</f>
        <v>-0.31597642799992914</v>
      </c>
      <c r="F128">
        <f>F88*10000/F62</f>
        <v>-0.06062510309532131</v>
      </c>
      <c r="G128">
        <f>AVERAGE(C128:E128)</f>
        <v>-0.24910200151698544</v>
      </c>
      <c r="H128">
        <f>STDEV(C128:E128)</f>
        <v>0.11974908714790519</v>
      </c>
      <c r="I128">
        <f>(B128*B4+C128*C4+D128*D4+E128*E4+F128*F4)/SUM(B4:F4)</f>
        <v>-0.2035289477655245</v>
      </c>
    </row>
    <row r="129" spans="1:9" ht="12.75">
      <c r="A129" t="s">
        <v>88</v>
      </c>
      <c r="B129">
        <f>B89*10000/B62</f>
        <v>-0.013881403341563188</v>
      </c>
      <c r="C129">
        <f>C89*10000/C62</f>
        <v>0.03891557999596892</v>
      </c>
      <c r="D129">
        <f>D89*10000/D62</f>
        <v>0.10326180566027762</v>
      </c>
      <c r="E129">
        <f>E89*10000/E62</f>
        <v>0.026329379501653174</v>
      </c>
      <c r="F129">
        <f>F89*10000/F62</f>
        <v>-0.05844209586064159</v>
      </c>
      <c r="G129">
        <f>AVERAGE(C129:E129)</f>
        <v>0.05616892171929991</v>
      </c>
      <c r="H129">
        <f>STDEV(C129:E129)</f>
        <v>0.04126630464591632</v>
      </c>
      <c r="I129">
        <f>(B129*B4+C129*C4+D129*D4+E129*E4+F129*F4)/SUM(B4:F4)</f>
        <v>0.030740596226744996</v>
      </c>
    </row>
    <row r="130" spans="1:9" ht="12.75">
      <c r="A130" t="s">
        <v>89</v>
      </c>
      <c r="B130">
        <f>B90*10000/B62</f>
        <v>0.14726568329430154</v>
      </c>
      <c r="C130">
        <f>C90*10000/C62</f>
        <v>0.055100214622822136</v>
      </c>
      <c r="D130">
        <f>D90*10000/D62</f>
        <v>0.12019349191330675</v>
      </c>
      <c r="E130">
        <f>E90*10000/E62</f>
        <v>0.11125549667281869</v>
      </c>
      <c r="F130">
        <f>F90*10000/F62</f>
        <v>0.40234642700983747</v>
      </c>
      <c r="G130">
        <f>AVERAGE(C130:E130)</f>
        <v>0.09551640106964919</v>
      </c>
      <c r="H130">
        <f>STDEV(C130:E130)</f>
        <v>0.035285592455112084</v>
      </c>
      <c r="I130">
        <f>(B130*B4+C130*C4+D130*D4+E130*E4+F130*F4)/SUM(B4:F4)</f>
        <v>0.14387078234413264</v>
      </c>
    </row>
    <row r="131" spans="1:9" ht="12.75">
      <c r="A131" t="s">
        <v>90</v>
      </c>
      <c r="B131">
        <f>B91*10000/B62</f>
        <v>-0.04280905629721002</v>
      </c>
      <c r="C131">
        <f>C91*10000/C62</f>
        <v>-0.015640498199665974</v>
      </c>
      <c r="D131">
        <f>D91*10000/D62</f>
        <v>0.04081206876820909</v>
      </c>
      <c r="E131">
        <f>E91*10000/E62</f>
        <v>0.041830497502790415</v>
      </c>
      <c r="F131">
        <f>F91*10000/F62</f>
        <v>0.018782004525776066</v>
      </c>
      <c r="G131">
        <f>AVERAGE(C131:E131)</f>
        <v>0.022334022690444506</v>
      </c>
      <c r="H131">
        <f>STDEV(C131:E131)</f>
        <v>0.03289084183928611</v>
      </c>
      <c r="I131">
        <f>(B131*B4+C131*C4+D131*D4+E131*E4+F131*F4)/SUM(B4:F4)</f>
        <v>0.01240355459577479</v>
      </c>
    </row>
    <row r="132" spans="1:9" ht="12.75">
      <c r="A132" t="s">
        <v>91</v>
      </c>
      <c r="B132">
        <f>B92*10000/B62</f>
        <v>0.03065931332418582</v>
      </c>
      <c r="C132">
        <f>C92*10000/C62</f>
        <v>0.00806583304249013</v>
      </c>
      <c r="D132">
        <f>D92*10000/D62</f>
        <v>-0.005009059032455124</v>
      </c>
      <c r="E132">
        <f>E92*10000/E62</f>
        <v>-0.015813868115165386</v>
      </c>
      <c r="F132">
        <f>F92*10000/F62</f>
        <v>0.024526774940392307</v>
      </c>
      <c r="G132">
        <f>AVERAGE(C132:E132)</f>
        <v>-0.004252364701710126</v>
      </c>
      <c r="H132">
        <f>STDEV(C132:E132)</f>
        <v>0.011957820519533221</v>
      </c>
      <c r="I132">
        <f>(B132*B4+C132*C4+D132*D4+E132*E4+F132*F4)/SUM(B4:F4)</f>
        <v>0.004646563738950762</v>
      </c>
    </row>
    <row r="133" spans="1:9" ht="12.75">
      <c r="A133" t="s">
        <v>92</v>
      </c>
      <c r="B133">
        <f>B93*10000/B62</f>
        <v>0.057884515297265515</v>
      </c>
      <c r="C133">
        <f>C93*10000/C62</f>
        <v>0.054652625571801616</v>
      </c>
      <c r="D133">
        <f>D93*10000/D62</f>
        <v>0.08142701821176161</v>
      </c>
      <c r="E133">
        <f>E93*10000/E62</f>
        <v>0.08305757013363023</v>
      </c>
      <c r="F133">
        <f>F93*10000/F62</f>
        <v>0.034405108237822106</v>
      </c>
      <c r="G133">
        <f>AVERAGE(C133:E133)</f>
        <v>0.07304573797239783</v>
      </c>
      <c r="H133">
        <f>STDEV(C133:E133)</f>
        <v>0.01594975274818389</v>
      </c>
      <c r="I133">
        <f>(B133*B4+C133*C4+D133*D4+E133*E4+F133*F4)/SUM(B4:F4)</f>
        <v>0.06570066724252999</v>
      </c>
    </row>
    <row r="134" spans="1:9" ht="12.75">
      <c r="A134" t="s">
        <v>93</v>
      </c>
      <c r="B134">
        <f>B94*10000/B62</f>
        <v>-0.002910685187298111</v>
      </c>
      <c r="C134">
        <f>C94*10000/C62</f>
        <v>-0.0018205742256926676</v>
      </c>
      <c r="D134">
        <f>D94*10000/D62</f>
        <v>0.009990319237942512</v>
      </c>
      <c r="E134">
        <f>E94*10000/E62</f>
        <v>0.015259607051208329</v>
      </c>
      <c r="F134">
        <f>F94*10000/F62</f>
        <v>-0.012897964478776183</v>
      </c>
      <c r="G134">
        <f>AVERAGE(C134:E134)</f>
        <v>0.007809784021152725</v>
      </c>
      <c r="H134">
        <f>STDEV(C134:E134)</f>
        <v>0.00874638202268202</v>
      </c>
      <c r="I134">
        <f>(B134*B4+C134*C4+D134*D4+E134*E4+F134*F4)/SUM(B4:F4)</f>
        <v>0.0034968931074367553</v>
      </c>
    </row>
    <row r="135" spans="1:9" ht="12.75">
      <c r="A135" t="s">
        <v>94</v>
      </c>
      <c r="B135">
        <f>B95*10000/B62</f>
        <v>-0.0023262740105911947</v>
      </c>
      <c r="C135">
        <f>C95*10000/C62</f>
        <v>-0.0005794699093243165</v>
      </c>
      <c r="D135">
        <f>D95*10000/D62</f>
        <v>-0.003698934898413161</v>
      </c>
      <c r="E135">
        <f>E95*10000/E62</f>
        <v>-0.0031009036497223847</v>
      </c>
      <c r="F135">
        <f>F95*10000/F62</f>
        <v>0.003363647193068456</v>
      </c>
      <c r="G135">
        <f>AVERAGE(C135:E135)</f>
        <v>-0.0024597694858199542</v>
      </c>
      <c r="H135">
        <f>STDEV(C135:E135)</f>
        <v>0.0016556132448823657</v>
      </c>
      <c r="I135">
        <f>(B135*B4+C135*C4+D135*D4+E135*E4+F135*F4)/SUM(B4:F4)</f>
        <v>-0.0016651246829706972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2005-11-29T06:39:11Z</cp:lastPrinted>
  <dcterms:created xsi:type="dcterms:W3CDTF">2005-11-29T06:39:11Z</dcterms:created>
  <dcterms:modified xsi:type="dcterms:W3CDTF">2005-11-29T12:25:35Z</dcterms:modified>
  <cp:category/>
  <cp:version/>
  <cp:contentType/>
  <cp:contentStatus/>
</cp:coreProperties>
</file>