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<sst xmlns="http://schemas.openxmlformats.org/spreadsheetml/2006/main" count="204" uniqueCount="98">
  <si>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29/11/2005       09:12:00</t>
  </si>
  <si>
    <t>LISSNER</t>
  </si>
  <si>
    <t>HCMQAP749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</si>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</sst>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-0.003759</v>
      </c>
      <c r="D4" s="12">
        <v>-0.003757</v>
      </c>
      <c r="E4" s="12">
        <v>-0.003757</v>
      </c>
      <c r="F4" s="24">
        <v>-0.002081</v>
      </c>
      <c r="G4" s="34">
        <v>-0.011712</v>
      </c>
    </row>
    <row r="5" spans="1:7" ht="12.75" thickBot="1">
      <c r="A5" s="44" t="s">
        <v>13</v>
      </c>
      <c r="B5" s="45">
        <v>1.880334</v>
      </c>
      <c r="C5" s="46">
        <v>1.147688</v>
      </c>
      <c r="D5" s="46">
        <v>-0.26057</v>
      </c>
      <c r="E5" s="46">
        <v>-0.929736</v>
      </c>
      <c r="F5" s="47">
        <v>-1.991617</v>
      </c>
      <c r="G5" s="48">
        <v>5.94121</v>
      </c>
    </row>
    <row r="6" spans="1:7" ht="12.75" thickTop="1">
      <c r="A6" s="6" t="s">
        <v>14</v>
      </c>
      <c r="B6" s="39">
        <v>118.581</v>
      </c>
      <c r="C6" s="40">
        <v>-111.8898</v>
      </c>
      <c r="D6" s="40">
        <v>190.9638</v>
      </c>
      <c r="E6" s="40">
        <v>-237.7644</v>
      </c>
      <c r="F6" s="41">
        <v>157.5761</v>
      </c>
      <c r="G6" s="42">
        <v>0.00143165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0.6105404</v>
      </c>
      <c r="C8" s="13">
        <v>-2.324663</v>
      </c>
      <c r="D8" s="13">
        <v>-1.213413</v>
      </c>
      <c r="E8" s="13">
        <v>-1.414637</v>
      </c>
      <c r="F8" s="25">
        <v>-0.4585183</v>
      </c>
      <c r="G8" s="35">
        <v>-1.164234</v>
      </c>
    </row>
    <row r="9" spans="1:7" ht="12">
      <c r="A9" s="20" t="s">
        <v>17</v>
      </c>
      <c r="B9" s="29">
        <v>0.8188769</v>
      </c>
      <c r="C9" s="13">
        <v>0.8078832</v>
      </c>
      <c r="D9" s="13">
        <v>-0.2660324</v>
      </c>
      <c r="E9" s="13">
        <v>0.2516363</v>
      </c>
      <c r="F9" s="25">
        <v>-1.052882</v>
      </c>
      <c r="G9" s="35">
        <v>0.1694021</v>
      </c>
    </row>
    <row r="10" spans="1:7" ht="12">
      <c r="A10" s="20" t="s">
        <v>18</v>
      </c>
      <c r="B10" s="29">
        <v>0.01512023</v>
      </c>
      <c r="C10" s="13">
        <v>0.5916001</v>
      </c>
      <c r="D10" s="13">
        <v>0.5480628</v>
      </c>
      <c r="E10" s="13">
        <v>-0.01313631</v>
      </c>
      <c r="F10" s="25">
        <v>-0.05991572</v>
      </c>
      <c r="G10" s="35">
        <v>0.2652703</v>
      </c>
    </row>
    <row r="11" spans="1:7" ht="12">
      <c r="A11" s="21" t="s">
        <v>19</v>
      </c>
      <c r="B11" s="31">
        <v>2.223375</v>
      </c>
      <c r="C11" s="15">
        <v>2.264416</v>
      </c>
      <c r="D11" s="15">
        <v>2.022244</v>
      </c>
      <c r="E11" s="15">
        <v>1.856455</v>
      </c>
      <c r="F11" s="27">
        <v>12.71613</v>
      </c>
      <c r="G11" s="37">
        <v>3.494652</v>
      </c>
    </row>
    <row r="12" spans="1:7" ht="12">
      <c r="A12" s="20" t="s">
        <v>20</v>
      </c>
      <c r="B12" s="29">
        <v>0.1161212</v>
      </c>
      <c r="C12" s="13">
        <v>0.08704172</v>
      </c>
      <c r="D12" s="13">
        <v>0.1928795</v>
      </c>
      <c r="E12" s="13">
        <v>0.008454982</v>
      </c>
      <c r="F12" s="25">
        <v>-0.1656784</v>
      </c>
      <c r="G12" s="35">
        <v>0.06414383</v>
      </c>
    </row>
    <row r="13" spans="1:7" ht="12">
      <c r="A13" s="20" t="s">
        <v>21</v>
      </c>
      <c r="B13" s="29">
        <v>-0.04798785</v>
      </c>
      <c r="C13" s="13">
        <v>0.1302824</v>
      </c>
      <c r="D13" s="13">
        <v>-0.02342763</v>
      </c>
      <c r="E13" s="13">
        <v>0.1973615</v>
      </c>
      <c r="F13" s="25">
        <v>-0.05791951</v>
      </c>
      <c r="G13" s="35">
        <v>0.05851303</v>
      </c>
    </row>
    <row r="14" spans="1:7" ht="12">
      <c r="A14" s="20" t="s">
        <v>22</v>
      </c>
      <c r="B14" s="29">
        <v>-0.149243</v>
      </c>
      <c r="C14" s="13">
        <v>-0.02291403</v>
      </c>
      <c r="D14" s="13">
        <v>-0.08708183</v>
      </c>
      <c r="E14" s="13">
        <v>-0.05713263</v>
      </c>
      <c r="F14" s="25">
        <v>0.04767067</v>
      </c>
      <c r="G14" s="35">
        <v>-0.05549142</v>
      </c>
    </row>
    <row r="15" spans="1:7" ht="12">
      <c r="A15" s="21" t="s">
        <v>23</v>
      </c>
      <c r="B15" s="31">
        <v>-0.4262374</v>
      </c>
      <c r="C15" s="15">
        <v>-0.1294654</v>
      </c>
      <c r="D15" s="15">
        <v>-0.1361601</v>
      </c>
      <c r="E15" s="15">
        <v>-0.1413854</v>
      </c>
      <c r="F15" s="27">
        <v>-0.4393342</v>
      </c>
      <c r="G15" s="37">
        <v>-0.2182604</v>
      </c>
    </row>
    <row r="16" spans="1:7" ht="12">
      <c r="A16" s="20" t="s">
        <v>24</v>
      </c>
      <c r="B16" s="29">
        <v>-0.008530801</v>
      </c>
      <c r="C16" s="13">
        <v>0.01123115</v>
      </c>
      <c r="D16" s="13">
        <v>0.0334264</v>
      </c>
      <c r="E16" s="13">
        <v>0.03410042</v>
      </c>
      <c r="F16" s="25">
        <v>-0.05022127</v>
      </c>
      <c r="G16" s="35">
        <v>0.01101835</v>
      </c>
    </row>
    <row r="17" spans="1:7" ht="12">
      <c r="A17" s="20" t="s">
        <v>25</v>
      </c>
      <c r="B17" s="29">
        <v>-0.0155876</v>
      </c>
      <c r="C17" s="13">
        <v>-0.01639594</v>
      </c>
      <c r="D17" s="13">
        <v>-0.01046844</v>
      </c>
      <c r="E17" s="13">
        <v>-0.004631715</v>
      </c>
      <c r="F17" s="25">
        <v>-0.01652888</v>
      </c>
      <c r="G17" s="35">
        <v>-0.01204242</v>
      </c>
    </row>
    <row r="18" spans="1:7" ht="12">
      <c r="A18" s="20" t="s">
        <v>26</v>
      </c>
      <c r="B18" s="29">
        <v>-0.02788591</v>
      </c>
      <c r="C18" s="13">
        <v>0.04461893</v>
      </c>
      <c r="D18" s="13">
        <v>-0.04638197</v>
      </c>
      <c r="E18" s="13">
        <v>0.07583786</v>
      </c>
      <c r="F18" s="25">
        <v>-0.02968607</v>
      </c>
      <c r="G18" s="35">
        <v>0.009824188</v>
      </c>
    </row>
    <row r="19" spans="1:7" ht="12">
      <c r="A19" s="21" t="s">
        <v>27</v>
      </c>
      <c r="B19" s="31">
        <v>-0.210446</v>
      </c>
      <c r="C19" s="15">
        <v>-0.2079879</v>
      </c>
      <c r="D19" s="15">
        <v>-0.2054335</v>
      </c>
      <c r="E19" s="15">
        <v>-0.2065695</v>
      </c>
      <c r="F19" s="27">
        <v>-0.146659</v>
      </c>
      <c r="G19" s="37">
        <v>-0.1992172</v>
      </c>
    </row>
    <row r="20" spans="1:7" ht="12.75" thickBot="1">
      <c r="A20" s="44" t="s">
        <v>28</v>
      </c>
      <c r="B20" s="45">
        <v>-0.002882379</v>
      </c>
      <c r="C20" s="46">
        <v>-0.003668056</v>
      </c>
      <c r="D20" s="46">
        <v>0.002784695</v>
      </c>
      <c r="E20" s="46">
        <v>0.003135344</v>
      </c>
      <c r="F20" s="47">
        <v>-0.004890368</v>
      </c>
      <c r="G20" s="48">
        <v>-0.0005283455</v>
      </c>
    </row>
    <row r="21" spans="1:7" ht="12.75" thickTop="1">
      <c r="A21" s="6" t="s">
        <v>29</v>
      </c>
      <c r="B21" s="39">
        <v>-40.21811</v>
      </c>
      <c r="C21" s="40">
        <v>72.87683</v>
      </c>
      <c r="D21" s="40">
        <v>-16.92577</v>
      </c>
      <c r="E21" s="40">
        <v>21.36853</v>
      </c>
      <c r="F21" s="41">
        <v>-95.88398</v>
      </c>
      <c r="G21" s="43">
        <v>0.001884217</v>
      </c>
    </row>
    <row r="22" spans="1:7" ht="12">
      <c r="A22" s="20" t="s">
        <v>30</v>
      </c>
      <c r="B22" s="29">
        <v>37.60685</v>
      </c>
      <c r="C22" s="13">
        <v>22.9538</v>
      </c>
      <c r="D22" s="13">
        <v>-5.211395</v>
      </c>
      <c r="E22" s="13">
        <v>-18.59474</v>
      </c>
      <c r="F22" s="25">
        <v>-39.83256</v>
      </c>
      <c r="G22" s="36">
        <v>0</v>
      </c>
    </row>
    <row r="23" spans="1:7" ht="12">
      <c r="A23" s="20" t="s">
        <v>31</v>
      </c>
      <c r="B23" s="29">
        <v>-1.487986</v>
      </c>
      <c r="C23" s="13">
        <v>-0.1975659</v>
      </c>
      <c r="D23" s="13">
        <v>-0.8601331</v>
      </c>
      <c r="E23" s="13">
        <v>-0.8226583</v>
      </c>
      <c r="F23" s="25">
        <v>4.92425</v>
      </c>
      <c r="G23" s="35">
        <v>-0.01199045</v>
      </c>
    </row>
    <row r="24" spans="1:7" ht="12">
      <c r="A24" s="20" t="s">
        <v>32</v>
      </c>
      <c r="B24" s="29">
        <v>2.676603</v>
      </c>
      <c r="C24" s="13">
        <v>0.5885113</v>
      </c>
      <c r="D24" s="13">
        <v>0.9868356</v>
      </c>
      <c r="E24" s="13">
        <v>1.745648</v>
      </c>
      <c r="F24" s="25">
        <v>4.204346</v>
      </c>
      <c r="G24" s="35">
        <v>1.747195</v>
      </c>
    </row>
    <row r="25" spans="1:7" ht="12">
      <c r="A25" s="20" t="s">
        <v>33</v>
      </c>
      <c r="B25" s="29">
        <v>0.2052937</v>
      </c>
      <c r="C25" s="13">
        <v>0.2595044</v>
      </c>
      <c r="D25" s="13">
        <v>0.2777214</v>
      </c>
      <c r="E25" s="13">
        <v>-0.09149555</v>
      </c>
      <c r="F25" s="25">
        <v>-1.372466</v>
      </c>
      <c r="G25" s="35">
        <v>-0.04584301</v>
      </c>
    </row>
    <row r="26" spans="1:7" ht="12">
      <c r="A26" s="21" t="s">
        <v>34</v>
      </c>
      <c r="B26" s="31">
        <v>0.3805496</v>
      </c>
      <c r="C26" s="15">
        <v>0.4643999</v>
      </c>
      <c r="D26" s="15">
        <v>-0.5090184</v>
      </c>
      <c r="E26" s="15">
        <v>-0.3629937</v>
      </c>
      <c r="F26" s="27">
        <v>1.049294</v>
      </c>
      <c r="G26" s="37">
        <v>0.09705457</v>
      </c>
    </row>
    <row r="27" spans="1:7" ht="12">
      <c r="A27" s="20" t="s">
        <v>35</v>
      </c>
      <c r="B27" s="29">
        <v>-0.08732959</v>
      </c>
      <c r="C27" s="13">
        <v>-0.2901034</v>
      </c>
      <c r="D27" s="13">
        <v>-0.1610766</v>
      </c>
      <c r="E27" s="13">
        <v>-0.1515059</v>
      </c>
      <c r="F27" s="25">
        <v>0.1357821</v>
      </c>
      <c r="G27" s="35">
        <v>-0.1395815</v>
      </c>
    </row>
    <row r="28" spans="1:7" ht="12">
      <c r="A28" s="20" t="s">
        <v>36</v>
      </c>
      <c r="B28" s="29">
        <v>0.3393181</v>
      </c>
      <c r="C28" s="13">
        <v>0.2024822</v>
      </c>
      <c r="D28" s="13">
        <v>0.404237</v>
      </c>
      <c r="E28" s="13">
        <v>0.3772195</v>
      </c>
      <c r="F28" s="25">
        <v>0.2565711</v>
      </c>
      <c r="G28" s="35">
        <v>0.3200937</v>
      </c>
    </row>
    <row r="29" spans="1:7" ht="12">
      <c r="A29" s="20" t="s">
        <v>37</v>
      </c>
      <c r="B29" s="29">
        <v>0.01378961</v>
      </c>
      <c r="C29" s="13">
        <v>-0.04772853</v>
      </c>
      <c r="D29" s="13">
        <v>0.02478018</v>
      </c>
      <c r="E29" s="13">
        <v>-0.1012488</v>
      </c>
      <c r="F29" s="25">
        <v>-0.0649828</v>
      </c>
      <c r="G29" s="35">
        <v>-0.03654166</v>
      </c>
    </row>
    <row r="30" spans="1:7" ht="12">
      <c r="A30" s="21" t="s">
        <v>38</v>
      </c>
      <c r="B30" s="31">
        <v>0.05079305</v>
      </c>
      <c r="C30" s="15">
        <v>0.07226404</v>
      </c>
      <c r="D30" s="15">
        <v>-0.004820798</v>
      </c>
      <c r="E30" s="15">
        <v>0.02452258</v>
      </c>
      <c r="F30" s="27">
        <v>0.2192632</v>
      </c>
      <c r="G30" s="37">
        <v>0.05870433</v>
      </c>
    </row>
    <row r="31" spans="1:7" ht="12">
      <c r="A31" s="20" t="s">
        <v>39</v>
      </c>
      <c r="B31" s="29">
        <v>0.0137902</v>
      </c>
      <c r="C31" s="13">
        <v>-0.03571412</v>
      </c>
      <c r="D31" s="13">
        <v>0.01619737</v>
      </c>
      <c r="E31" s="13">
        <v>-0.02556289</v>
      </c>
      <c r="F31" s="25">
        <v>0.001998764</v>
      </c>
      <c r="G31" s="35">
        <v>-0.00858235</v>
      </c>
    </row>
    <row r="32" spans="1:7" ht="12">
      <c r="A32" s="20" t="s">
        <v>40</v>
      </c>
      <c r="B32" s="29">
        <v>0.02570618</v>
      </c>
      <c r="C32" s="13">
        <v>0.05303712</v>
      </c>
      <c r="D32" s="13">
        <v>0.06649014</v>
      </c>
      <c r="E32" s="13">
        <v>0.0619509</v>
      </c>
      <c r="F32" s="25">
        <v>0.006721985</v>
      </c>
      <c r="G32" s="35">
        <v>0.04828325</v>
      </c>
    </row>
    <row r="33" spans="1:7" ht="12">
      <c r="A33" s="20" t="s">
        <v>41</v>
      </c>
      <c r="B33" s="29">
        <v>0.06539208</v>
      </c>
      <c r="C33" s="13">
        <v>0.0210067</v>
      </c>
      <c r="D33" s="13">
        <v>0.04959321</v>
      </c>
      <c r="E33" s="13">
        <v>0.041185</v>
      </c>
      <c r="F33" s="25">
        <v>0.04157901</v>
      </c>
      <c r="G33" s="35">
        <v>0.04191372</v>
      </c>
    </row>
    <row r="34" spans="1:7" ht="12">
      <c r="A34" s="21" t="s">
        <v>42</v>
      </c>
      <c r="B34" s="31">
        <v>-0.0008184596</v>
      </c>
      <c r="C34" s="15">
        <v>0.007173919</v>
      </c>
      <c r="D34" s="15">
        <v>-0.002881748</v>
      </c>
      <c r="E34" s="15">
        <v>0.004634089</v>
      </c>
      <c r="F34" s="27">
        <v>-0.03208674</v>
      </c>
      <c r="G34" s="37">
        <v>-0.00225363</v>
      </c>
    </row>
    <row r="35" spans="1:7" ht="12.75" thickBot="1">
      <c r="A35" s="22" t="s">
        <v>43</v>
      </c>
      <c r="B35" s="32">
        <v>-0.0003729526</v>
      </c>
      <c r="C35" s="16">
        <v>0.003699152</v>
      </c>
      <c r="D35" s="16">
        <v>0.000452247</v>
      </c>
      <c r="E35" s="16">
        <v>-0.001570163</v>
      </c>
      <c r="F35" s="28">
        <v>0.005656582</v>
      </c>
      <c r="G35" s="38">
        <v>0.00132098</v>
      </c>
    </row>
    <row r="36" spans="1:7" ht="12">
      <c r="A36" s="4" t="s">
        <v>44</v>
      </c>
      <c r="B36" s="3">
        <v>20.23926</v>
      </c>
      <c r="C36" s="3">
        <v>20.22705</v>
      </c>
      <c r="D36" s="3">
        <v>20.2301</v>
      </c>
      <c r="E36" s="3">
        <v>20.224</v>
      </c>
      <c r="F36" s="3">
        <v>20.22705</v>
      </c>
      <c r="G36" s="3"/>
    </row>
    <row r="37" spans="1:6" ht="12">
      <c r="A37" s="4" t="s">
        <v>45</v>
      </c>
      <c r="B37" s="2">
        <v>-0.2705892</v>
      </c>
      <c r="C37" s="2">
        <v>-0.2324422</v>
      </c>
      <c r="D37" s="2">
        <v>-0.1993815</v>
      </c>
      <c r="E37" s="2">
        <v>-0.2003988</v>
      </c>
      <c r="F37" s="2">
        <v>-0.1795451</v>
      </c>
    </row>
    <row r="38" spans="1:7" ht="12">
      <c r="A38" s="4" t="s">
        <v>53</v>
      </c>
      <c r="B38" s="2">
        <v>-0.0002013278</v>
      </c>
      <c r="C38" s="2">
        <v>0.0001899273</v>
      </c>
      <c r="D38" s="2">
        <v>-0.0003246534</v>
      </c>
      <c r="E38" s="2">
        <v>0.0004042656</v>
      </c>
      <c r="F38" s="2">
        <v>-0.0002685243</v>
      </c>
      <c r="G38" s="2">
        <v>0.0001439575</v>
      </c>
    </row>
    <row r="39" spans="1:7" ht="12.75" thickBot="1">
      <c r="A39" s="4" t="s">
        <v>54</v>
      </c>
      <c r="B39" s="2">
        <v>6.912791E-05</v>
      </c>
      <c r="C39" s="2">
        <v>-0.0001243266</v>
      </c>
      <c r="D39" s="2">
        <v>2.860463E-05</v>
      </c>
      <c r="E39" s="2">
        <v>-3.557477E-05</v>
      </c>
      <c r="F39" s="2">
        <v>0.0001619332</v>
      </c>
      <c r="G39" s="2">
        <v>0.0004982782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3.116929</v>
      </c>
      <c r="F40" s="17" t="s">
        <v>48</v>
      </c>
      <c r="G40" s="8">
        <v>55.086235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0.003759</v>
      </c>
      <c r="D4">
        <v>0.003757</v>
      </c>
      <c r="E4">
        <v>0.003757</v>
      </c>
      <c r="F4">
        <v>0.002081</v>
      </c>
      <c r="G4">
        <v>0.011712</v>
      </c>
    </row>
    <row r="5" spans="1:7" ht="12.75">
      <c r="A5" t="s">
        <v>13</v>
      </c>
      <c r="B5">
        <v>1.880334</v>
      </c>
      <c r="C5">
        <v>1.147688</v>
      </c>
      <c r="D5">
        <v>-0.26057</v>
      </c>
      <c r="E5">
        <v>-0.929736</v>
      </c>
      <c r="F5">
        <v>-1.991617</v>
      </c>
      <c r="G5">
        <v>5.94121</v>
      </c>
    </row>
    <row r="6" spans="1:7" ht="12.75">
      <c r="A6" t="s">
        <v>14</v>
      </c>
      <c r="B6" s="49">
        <v>118.581</v>
      </c>
      <c r="C6" s="49">
        <v>-111.8898</v>
      </c>
      <c r="D6" s="49">
        <v>190.9638</v>
      </c>
      <c r="E6" s="49">
        <v>-237.7644</v>
      </c>
      <c r="F6" s="49">
        <v>157.5761</v>
      </c>
      <c r="G6" s="49">
        <v>0.00143165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0.6105404</v>
      </c>
      <c r="C8" s="49">
        <v>-2.324663</v>
      </c>
      <c r="D8" s="49">
        <v>-1.213413</v>
      </c>
      <c r="E8" s="49">
        <v>-1.414637</v>
      </c>
      <c r="F8" s="49">
        <v>-0.4585183</v>
      </c>
      <c r="G8" s="49">
        <v>-1.164234</v>
      </c>
    </row>
    <row r="9" spans="1:7" ht="12.75">
      <c r="A9" t="s">
        <v>17</v>
      </c>
      <c r="B9" s="49">
        <v>0.8188769</v>
      </c>
      <c r="C9" s="49">
        <v>0.8078832</v>
      </c>
      <c r="D9" s="49">
        <v>-0.2660324</v>
      </c>
      <c r="E9" s="49">
        <v>0.2516363</v>
      </c>
      <c r="F9" s="49">
        <v>-1.052882</v>
      </c>
      <c r="G9" s="49">
        <v>0.1694021</v>
      </c>
    </row>
    <row r="10" spans="1:7" ht="12.75">
      <c r="A10" t="s">
        <v>18</v>
      </c>
      <c r="B10" s="49">
        <v>0.01512023</v>
      </c>
      <c r="C10" s="49">
        <v>0.5916001</v>
      </c>
      <c r="D10" s="49">
        <v>0.5480628</v>
      </c>
      <c r="E10" s="49">
        <v>-0.01313631</v>
      </c>
      <c r="F10" s="49">
        <v>-0.05991572</v>
      </c>
      <c r="G10" s="49">
        <v>0.2652703</v>
      </c>
    </row>
    <row r="11" spans="1:7" ht="12.75">
      <c r="A11" t="s">
        <v>19</v>
      </c>
      <c r="B11" s="49">
        <v>2.223375</v>
      </c>
      <c r="C11" s="49">
        <v>2.264416</v>
      </c>
      <c r="D11" s="49">
        <v>2.022244</v>
      </c>
      <c r="E11" s="49">
        <v>1.856455</v>
      </c>
      <c r="F11" s="49">
        <v>12.71613</v>
      </c>
      <c r="G11" s="49">
        <v>3.494652</v>
      </c>
    </row>
    <row r="12" spans="1:7" ht="12.75">
      <c r="A12" t="s">
        <v>20</v>
      </c>
      <c r="B12" s="49">
        <v>0.1161212</v>
      </c>
      <c r="C12" s="49">
        <v>0.08704172</v>
      </c>
      <c r="D12" s="49">
        <v>0.1928795</v>
      </c>
      <c r="E12" s="49">
        <v>0.008454982</v>
      </c>
      <c r="F12" s="49">
        <v>-0.1656784</v>
      </c>
      <c r="G12" s="49">
        <v>0.06414383</v>
      </c>
    </row>
    <row r="13" spans="1:7" ht="12.75">
      <c r="A13" t="s">
        <v>21</v>
      </c>
      <c r="B13" s="49">
        <v>-0.04798785</v>
      </c>
      <c r="C13" s="49">
        <v>0.1302824</v>
      </c>
      <c r="D13" s="49">
        <v>-0.02342763</v>
      </c>
      <c r="E13" s="49">
        <v>0.1973615</v>
      </c>
      <c r="F13" s="49">
        <v>-0.05791951</v>
      </c>
      <c r="G13" s="49">
        <v>0.05851303</v>
      </c>
    </row>
    <row r="14" spans="1:7" ht="12.75">
      <c r="A14" t="s">
        <v>22</v>
      </c>
      <c r="B14" s="49">
        <v>-0.149243</v>
      </c>
      <c r="C14" s="49">
        <v>-0.02291403</v>
      </c>
      <c r="D14" s="49">
        <v>-0.08708183</v>
      </c>
      <c r="E14" s="49">
        <v>-0.05713263</v>
      </c>
      <c r="F14" s="49">
        <v>0.04767067</v>
      </c>
      <c r="G14" s="49">
        <v>-0.05549142</v>
      </c>
    </row>
    <row r="15" spans="1:7" ht="12.75">
      <c r="A15" t="s">
        <v>23</v>
      </c>
      <c r="B15" s="49">
        <v>-0.4262374</v>
      </c>
      <c r="C15" s="49">
        <v>-0.1294654</v>
      </c>
      <c r="D15" s="49">
        <v>-0.1361601</v>
      </c>
      <c r="E15" s="49">
        <v>-0.1413854</v>
      </c>
      <c r="F15" s="49">
        <v>-0.4393342</v>
      </c>
      <c r="G15" s="49">
        <v>-0.2182604</v>
      </c>
    </row>
    <row r="16" spans="1:7" ht="12.75">
      <c r="A16" t="s">
        <v>24</v>
      </c>
      <c r="B16" s="49">
        <v>-0.008530801</v>
      </c>
      <c r="C16" s="49">
        <v>0.01123115</v>
      </c>
      <c r="D16" s="49">
        <v>0.0334264</v>
      </c>
      <c r="E16" s="49">
        <v>0.03410042</v>
      </c>
      <c r="F16" s="49">
        <v>-0.05022127</v>
      </c>
      <c r="G16" s="49">
        <v>0.01101835</v>
      </c>
    </row>
    <row r="17" spans="1:7" ht="12.75">
      <c r="A17" t="s">
        <v>25</v>
      </c>
      <c r="B17" s="49">
        <v>-0.0155876</v>
      </c>
      <c r="C17" s="49">
        <v>-0.01639594</v>
      </c>
      <c r="D17" s="49">
        <v>-0.01046844</v>
      </c>
      <c r="E17" s="49">
        <v>-0.004631715</v>
      </c>
      <c r="F17" s="49">
        <v>-0.01652888</v>
      </c>
      <c r="G17" s="49">
        <v>-0.01204242</v>
      </c>
    </row>
    <row r="18" spans="1:7" ht="12.75">
      <c r="A18" t="s">
        <v>26</v>
      </c>
      <c r="B18" s="49">
        <v>-0.02788591</v>
      </c>
      <c r="C18" s="49">
        <v>0.04461893</v>
      </c>
      <c r="D18" s="49">
        <v>-0.04638197</v>
      </c>
      <c r="E18" s="49">
        <v>0.07583786</v>
      </c>
      <c r="F18" s="49">
        <v>-0.02968607</v>
      </c>
      <c r="G18" s="49">
        <v>0.009824188</v>
      </c>
    </row>
    <row r="19" spans="1:7" ht="12.75">
      <c r="A19" t="s">
        <v>27</v>
      </c>
      <c r="B19" s="49">
        <v>-0.210446</v>
      </c>
      <c r="C19" s="49">
        <v>-0.2079879</v>
      </c>
      <c r="D19" s="49">
        <v>-0.2054335</v>
      </c>
      <c r="E19" s="49">
        <v>-0.2065695</v>
      </c>
      <c r="F19" s="49">
        <v>-0.146659</v>
      </c>
      <c r="G19" s="49">
        <v>-0.1992172</v>
      </c>
    </row>
    <row r="20" spans="1:7" ht="12.75">
      <c r="A20" t="s">
        <v>28</v>
      </c>
      <c r="B20" s="49">
        <v>-0.002882379</v>
      </c>
      <c r="C20" s="49">
        <v>-0.003668056</v>
      </c>
      <c r="D20" s="49">
        <v>0.002784695</v>
      </c>
      <c r="E20" s="49">
        <v>0.003135344</v>
      </c>
      <c r="F20" s="49">
        <v>-0.004890368</v>
      </c>
      <c r="G20" s="49">
        <v>-0.0005283455</v>
      </c>
    </row>
    <row r="21" spans="1:7" ht="12.75">
      <c r="A21" t="s">
        <v>29</v>
      </c>
      <c r="B21" s="49">
        <v>-40.21811</v>
      </c>
      <c r="C21" s="49">
        <v>72.87683</v>
      </c>
      <c r="D21" s="49">
        <v>-16.92577</v>
      </c>
      <c r="E21" s="49">
        <v>21.36853</v>
      </c>
      <c r="F21" s="49">
        <v>-95.88398</v>
      </c>
      <c r="G21" s="49">
        <v>0.001884217</v>
      </c>
    </row>
    <row r="22" spans="1:7" ht="12.75">
      <c r="A22" t="s">
        <v>30</v>
      </c>
      <c r="B22" s="49">
        <v>37.60685</v>
      </c>
      <c r="C22" s="49">
        <v>22.9538</v>
      </c>
      <c r="D22" s="49">
        <v>-5.211395</v>
      </c>
      <c r="E22" s="49">
        <v>-18.59474</v>
      </c>
      <c r="F22" s="49">
        <v>-39.83256</v>
      </c>
      <c r="G22" s="49">
        <v>0</v>
      </c>
    </row>
    <row r="23" spans="1:7" ht="12.75">
      <c r="A23" t="s">
        <v>31</v>
      </c>
      <c r="B23" s="49">
        <v>-1.487986</v>
      </c>
      <c r="C23" s="49">
        <v>-0.1975659</v>
      </c>
      <c r="D23" s="49">
        <v>-0.8601331</v>
      </c>
      <c r="E23" s="49">
        <v>-0.8226583</v>
      </c>
      <c r="F23" s="49">
        <v>4.92425</v>
      </c>
      <c r="G23" s="49">
        <v>-0.01199045</v>
      </c>
    </row>
    <row r="24" spans="1:7" ht="12.75">
      <c r="A24" t="s">
        <v>32</v>
      </c>
      <c r="B24" s="49">
        <v>2.676603</v>
      </c>
      <c r="C24" s="49">
        <v>0.5885113</v>
      </c>
      <c r="D24" s="49">
        <v>0.9868356</v>
      </c>
      <c r="E24" s="49">
        <v>1.745648</v>
      </c>
      <c r="F24" s="49">
        <v>4.204346</v>
      </c>
      <c r="G24" s="49">
        <v>1.747195</v>
      </c>
    </row>
    <row r="25" spans="1:7" ht="12.75">
      <c r="A25" t="s">
        <v>33</v>
      </c>
      <c r="B25" s="49">
        <v>0.2052937</v>
      </c>
      <c r="C25" s="49">
        <v>0.2595044</v>
      </c>
      <c r="D25" s="49">
        <v>0.2777214</v>
      </c>
      <c r="E25" s="49">
        <v>-0.09149555</v>
      </c>
      <c r="F25" s="49">
        <v>-1.372466</v>
      </c>
      <c r="G25" s="49">
        <v>-0.04584301</v>
      </c>
    </row>
    <row r="26" spans="1:7" ht="12.75">
      <c r="A26" t="s">
        <v>34</v>
      </c>
      <c r="B26" s="49">
        <v>0.3805496</v>
      </c>
      <c r="C26" s="49">
        <v>0.4643999</v>
      </c>
      <c r="D26" s="49">
        <v>-0.5090184</v>
      </c>
      <c r="E26" s="49">
        <v>-0.3629937</v>
      </c>
      <c r="F26" s="49">
        <v>1.049294</v>
      </c>
      <c r="G26" s="49">
        <v>0.09705457</v>
      </c>
    </row>
    <row r="27" spans="1:7" ht="12.75">
      <c r="A27" t="s">
        <v>35</v>
      </c>
      <c r="B27" s="49">
        <v>-0.08732959</v>
      </c>
      <c r="C27" s="49">
        <v>-0.2901034</v>
      </c>
      <c r="D27" s="49">
        <v>-0.1610766</v>
      </c>
      <c r="E27" s="49">
        <v>-0.1515059</v>
      </c>
      <c r="F27" s="49">
        <v>0.1357821</v>
      </c>
      <c r="G27" s="49">
        <v>-0.1395815</v>
      </c>
    </row>
    <row r="28" spans="1:7" ht="12.75">
      <c r="A28" t="s">
        <v>36</v>
      </c>
      <c r="B28" s="49">
        <v>0.3393181</v>
      </c>
      <c r="C28" s="49">
        <v>0.2024822</v>
      </c>
      <c r="D28" s="49">
        <v>0.404237</v>
      </c>
      <c r="E28" s="49">
        <v>0.3772195</v>
      </c>
      <c r="F28" s="49">
        <v>0.2565711</v>
      </c>
      <c r="G28" s="49">
        <v>0.3200937</v>
      </c>
    </row>
    <row r="29" spans="1:7" ht="12.75">
      <c r="A29" t="s">
        <v>37</v>
      </c>
      <c r="B29" s="49">
        <v>0.01378961</v>
      </c>
      <c r="C29" s="49">
        <v>-0.04772853</v>
      </c>
      <c r="D29" s="49">
        <v>0.02478018</v>
      </c>
      <c r="E29" s="49">
        <v>-0.1012488</v>
      </c>
      <c r="F29" s="49">
        <v>-0.0649828</v>
      </c>
      <c r="G29" s="49">
        <v>-0.03654166</v>
      </c>
    </row>
    <row r="30" spans="1:7" ht="12.75">
      <c r="A30" t="s">
        <v>38</v>
      </c>
      <c r="B30" s="49">
        <v>0.05079305</v>
      </c>
      <c r="C30" s="49">
        <v>0.07226404</v>
      </c>
      <c r="D30" s="49">
        <v>-0.004820798</v>
      </c>
      <c r="E30" s="49">
        <v>0.02452258</v>
      </c>
      <c r="F30" s="49">
        <v>0.2192632</v>
      </c>
      <c r="G30" s="49">
        <v>0.05870433</v>
      </c>
    </row>
    <row r="31" spans="1:7" ht="12.75">
      <c r="A31" t="s">
        <v>39</v>
      </c>
      <c r="B31" s="49">
        <v>0.0137902</v>
      </c>
      <c r="C31" s="49">
        <v>-0.03571412</v>
      </c>
      <c r="D31" s="49">
        <v>0.01619737</v>
      </c>
      <c r="E31" s="49">
        <v>-0.02556289</v>
      </c>
      <c r="F31" s="49">
        <v>0.001998764</v>
      </c>
      <c r="G31" s="49">
        <v>-0.00858235</v>
      </c>
    </row>
    <row r="32" spans="1:7" ht="12.75">
      <c r="A32" t="s">
        <v>40</v>
      </c>
      <c r="B32" s="49">
        <v>0.02570618</v>
      </c>
      <c r="C32" s="49">
        <v>0.05303712</v>
      </c>
      <c r="D32" s="49">
        <v>0.06649014</v>
      </c>
      <c r="E32" s="49">
        <v>0.0619509</v>
      </c>
      <c r="F32" s="49">
        <v>0.006721985</v>
      </c>
      <c r="G32" s="49">
        <v>0.04828325</v>
      </c>
    </row>
    <row r="33" spans="1:7" ht="12.75">
      <c r="A33" t="s">
        <v>41</v>
      </c>
      <c r="B33" s="49">
        <v>0.06539208</v>
      </c>
      <c r="C33" s="49">
        <v>0.0210067</v>
      </c>
      <c r="D33" s="49">
        <v>0.04959321</v>
      </c>
      <c r="E33" s="49">
        <v>0.041185</v>
      </c>
      <c r="F33" s="49">
        <v>0.04157901</v>
      </c>
      <c r="G33" s="49">
        <v>0.04191372</v>
      </c>
    </row>
    <row r="34" spans="1:7" ht="12.75">
      <c r="A34" t="s">
        <v>42</v>
      </c>
      <c r="B34" s="49">
        <v>-0.0008184596</v>
      </c>
      <c r="C34" s="49">
        <v>0.007173919</v>
      </c>
      <c r="D34" s="49">
        <v>-0.002881748</v>
      </c>
      <c r="E34" s="49">
        <v>0.004634089</v>
      </c>
      <c r="F34" s="49">
        <v>-0.03208674</v>
      </c>
      <c r="G34" s="49">
        <v>-0.00225363</v>
      </c>
    </row>
    <row r="35" spans="1:7" ht="12.75">
      <c r="A35" t="s">
        <v>43</v>
      </c>
      <c r="B35" s="49">
        <v>-0.0003729526</v>
      </c>
      <c r="C35" s="49">
        <v>0.003699152</v>
      </c>
      <c r="D35" s="49">
        <v>0.000452247</v>
      </c>
      <c r="E35" s="49">
        <v>-0.001570163</v>
      </c>
      <c r="F35" s="49">
        <v>0.005656582</v>
      </c>
      <c r="G35" s="49">
        <v>0.00132098</v>
      </c>
    </row>
    <row r="36" spans="1:6" ht="12.75">
      <c r="A36" t="s">
        <v>44</v>
      </c>
      <c r="B36" s="49">
        <v>20.23926</v>
      </c>
      <c r="C36" s="49">
        <v>20.22705</v>
      </c>
      <c r="D36" s="49">
        <v>20.2301</v>
      </c>
      <c r="E36" s="49">
        <v>20.224</v>
      </c>
      <c r="F36" s="49">
        <v>20.22705</v>
      </c>
    </row>
    <row r="37" spans="1:6" ht="12.75">
      <c r="A37" t="s">
        <v>45</v>
      </c>
      <c r="B37" s="49">
        <v>-0.2705892</v>
      </c>
      <c r="C37" s="49">
        <v>-0.2324422</v>
      </c>
      <c r="D37" s="49">
        <v>-0.1993815</v>
      </c>
      <c r="E37" s="49">
        <v>-0.2003988</v>
      </c>
      <c r="F37" s="49">
        <v>-0.1795451</v>
      </c>
    </row>
    <row r="38" spans="1:7" ht="12.75">
      <c r="A38" t="s">
        <v>55</v>
      </c>
      <c r="B38" s="49">
        <v>-0.0002013278</v>
      </c>
      <c r="C38" s="49">
        <v>0.0001899273</v>
      </c>
      <c r="D38" s="49">
        <v>-0.0003246534</v>
      </c>
      <c r="E38" s="49">
        <v>0.0004042656</v>
      </c>
      <c r="F38" s="49">
        <v>-0.0002685243</v>
      </c>
      <c r="G38" s="49">
        <v>0.0001439575</v>
      </c>
    </row>
    <row r="39" spans="1:7" ht="12.75">
      <c r="A39" t="s">
        <v>56</v>
      </c>
      <c r="B39" s="49">
        <v>6.912791E-05</v>
      </c>
      <c r="C39" s="49">
        <v>-0.0001243266</v>
      </c>
      <c r="D39" s="49">
        <v>2.860463E-05</v>
      </c>
      <c r="E39" s="49">
        <v>-3.557477E-05</v>
      </c>
      <c r="F39" s="49">
        <v>0.0001619332</v>
      </c>
      <c r="G39" s="49">
        <v>0.0004982782</v>
      </c>
    </row>
    <row r="40" spans="2:7" ht="12.75">
      <c r="B40" t="s">
        <v>46</v>
      </c>
      <c r="C40">
        <v>-0.003757</v>
      </c>
      <c r="D40" t="s">
        <v>47</v>
      </c>
      <c r="E40">
        <v>3.116929</v>
      </c>
      <c r="F40" t="s">
        <v>48</v>
      </c>
      <c r="G40">
        <v>55.086235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-0.00020132773167877763</v>
      </c>
      <c r="C50">
        <f>-0.017/(C7*C7+C22*C22)*(C21*C22+C6*C7)</f>
        <v>0.000189927283286275</v>
      </c>
      <c r="D50">
        <f>-0.017/(D7*D7+D22*D22)*(D21*D22+D6*D7)</f>
        <v>-0.0003246533669970032</v>
      </c>
      <c r="E50">
        <f>-0.017/(E7*E7+E22*E22)*(E21*E22+E6*E7)</f>
        <v>0.0004042656303776685</v>
      </c>
      <c r="F50">
        <f>-0.017/(F7*F7+F22*F22)*(F21*F22+F6*F7)</f>
        <v>-0.00026852439124952146</v>
      </c>
      <c r="G50">
        <f>(B50*B$4+C50*C$4+D50*D$4+E50*E$4+F50*F$4)/SUM(B$4:F$4)</f>
        <v>-1.0022482499292937E-07</v>
      </c>
    </row>
    <row r="51" spans="1:7" ht="12.75">
      <c r="A51" t="s">
        <v>59</v>
      </c>
      <c r="B51">
        <f>-0.017/(B7*B7+B22*B22)*(B21*B7-B6*B22)</f>
        <v>6.912791718060842E-05</v>
      </c>
      <c r="C51">
        <f>-0.017/(C7*C7+C22*C22)*(C21*C7-C6*C22)</f>
        <v>-0.00012432656628750966</v>
      </c>
      <c r="D51">
        <f>-0.017/(D7*D7+D22*D22)*(D21*D7-D6*D22)</f>
        <v>2.860461930664987E-05</v>
      </c>
      <c r="E51">
        <f>-0.017/(E7*E7+E22*E22)*(E21*E7-E6*E22)</f>
        <v>-3.557477957121911E-05</v>
      </c>
      <c r="F51">
        <f>-0.017/(F7*F7+F22*F22)*(F21*F7-F6*F22)</f>
        <v>0.00016193316460740898</v>
      </c>
      <c r="G51">
        <f>(B51*B$4+C51*C$4+D51*D$4+E51*E$4+F51*F$4)/SUM(B$4:F$4)</f>
        <v>-2.685026496349782E-09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9999.99764031284</v>
      </c>
      <c r="C62">
        <f>C7+(2/0.017)*(C8*C50-C23*C51)</f>
        <v>9999.945167103751</v>
      </c>
      <c r="D62">
        <f>D7+(2/0.017)*(D8*D50-D23*D51)</f>
        <v>10000.049240281869</v>
      </c>
      <c r="E62">
        <f>E7+(2/0.017)*(E8*E50-E23*E51)</f>
        <v>9999.929275881617</v>
      </c>
      <c r="F62">
        <f>F7+(2/0.017)*(F8*F50-F23*F51)</f>
        <v>9999.920673407243</v>
      </c>
    </row>
    <row r="63" spans="1:6" ht="12.75">
      <c r="A63" t="s">
        <v>67</v>
      </c>
      <c r="B63">
        <f>B8+(3/0.017)*(B9*B50-B24*B51)</f>
        <v>0.5487949965922616</v>
      </c>
      <c r="C63">
        <f>C8+(3/0.017)*(C9*C50-C24*C51)</f>
        <v>-2.2846735910813494</v>
      </c>
      <c r="D63">
        <f>D8+(3/0.017)*(D9*D50-D24*D51)</f>
        <v>-1.2031529545175217</v>
      </c>
      <c r="E63">
        <f>E8+(3/0.017)*(E9*E50-E24*E51)</f>
        <v>-1.3857260087786452</v>
      </c>
      <c r="F63">
        <f>F8+(3/0.017)*(F9*F50-F24*F51)</f>
        <v>-0.528770986137104</v>
      </c>
    </row>
    <row r="64" spans="1:6" ht="12.75">
      <c r="A64" t="s">
        <v>68</v>
      </c>
      <c r="B64">
        <f>B9+(4/0.017)*(B10*B50-B25*B51)</f>
        <v>0.8148214535294913</v>
      </c>
      <c r="C64">
        <f>C9+(4/0.017)*(C10*C50-C25*C51)</f>
        <v>0.8419124448878562</v>
      </c>
      <c r="D64">
        <f>D9+(4/0.017)*(D10*D50-D25*D51)</f>
        <v>-0.30976758782732117</v>
      </c>
      <c r="E64">
        <f>E9+(4/0.017)*(E10*E50-E25*E51)</f>
        <v>0.24962088996094495</v>
      </c>
      <c r="F64">
        <f>F9+(4/0.017)*(F10*F50-F25*F51)</f>
        <v>-0.9968028011916827</v>
      </c>
    </row>
    <row r="65" spans="1:6" ht="12.75">
      <c r="A65" t="s">
        <v>69</v>
      </c>
      <c r="B65">
        <f>B10+(5/0.017)*(B11*B50-B26*B51)</f>
        <v>-0.12427201901565173</v>
      </c>
      <c r="C65">
        <f>C10+(5/0.017)*(C11*C50-C26*C51)</f>
        <v>0.7350741070768343</v>
      </c>
      <c r="D65">
        <f>D10+(5/0.017)*(D11*D50-D26*D51)</f>
        <v>0.35924866884193885</v>
      </c>
      <c r="E65">
        <f>E10+(5/0.017)*(E11*E50-E26*E51)</f>
        <v>0.20380119881750977</v>
      </c>
      <c r="F65">
        <f>F10+(5/0.017)*(F11*F50-F26*F51)</f>
        <v>-1.114182356859807</v>
      </c>
    </row>
    <row r="66" spans="1:6" ht="12.75">
      <c r="A66" t="s">
        <v>70</v>
      </c>
      <c r="B66">
        <f>B11+(6/0.017)*(B12*B50-B27*B51)</f>
        <v>2.217254468777336</v>
      </c>
      <c r="C66">
        <f>C11+(6/0.017)*(C12*C50-C27*C51)</f>
        <v>2.257520954525353</v>
      </c>
      <c r="D66">
        <f>D11+(6/0.017)*(D12*D50-D27*D51)</f>
        <v>2.0017693726079453</v>
      </c>
      <c r="E66">
        <f>E11+(6/0.017)*(E12*E50-E27*E51)</f>
        <v>1.8557590951641727</v>
      </c>
      <c r="F66">
        <f>F11+(6/0.017)*(F12*F50-F27*F51)</f>
        <v>12.724071552830525</v>
      </c>
    </row>
    <row r="67" spans="1:6" ht="12.75">
      <c r="A67" t="s">
        <v>71</v>
      </c>
      <c r="B67">
        <f>B12+(7/0.017)*(B13*B50-B28*B51)</f>
        <v>0.11044087766574824</v>
      </c>
      <c r="C67">
        <f>C12+(7/0.017)*(C13*C50-C28*C51)</f>
        <v>0.1075962313333233</v>
      </c>
      <c r="D67">
        <f>D12+(7/0.017)*(D13*D50-D28*D51)</f>
        <v>0.19125007025054028</v>
      </c>
      <c r="E67">
        <f>E12+(7/0.017)*(E13*E50-E28*E51)</f>
        <v>0.046833911553278464</v>
      </c>
      <c r="F67">
        <f>F12+(7/0.017)*(F13*F50-F28*F51)</f>
        <v>-0.1763820460611226</v>
      </c>
    </row>
    <row r="68" spans="1:6" ht="12.75">
      <c r="A68" t="s">
        <v>72</v>
      </c>
      <c r="B68">
        <f>B13+(8/0.017)*(B14*B50-B29*B51)</f>
        <v>-0.03429678758075157</v>
      </c>
      <c r="C68">
        <f>C13+(8/0.017)*(C14*C50-C29*C51)</f>
        <v>0.12544196531016913</v>
      </c>
      <c r="D68">
        <f>D13+(8/0.017)*(D14*D50-D29*D51)</f>
        <v>-0.010457003318348056</v>
      </c>
      <c r="E68">
        <f>E13+(8/0.017)*(E14*E50-E29*E51)</f>
        <v>0.18479742356520726</v>
      </c>
      <c r="F68">
        <f>F13+(8/0.017)*(F14*F50-F29*F51)</f>
        <v>-0.05899144750266188</v>
      </c>
    </row>
    <row r="69" spans="1:6" ht="12.75">
      <c r="A69" t="s">
        <v>73</v>
      </c>
      <c r="B69">
        <f>B14+(9/0.017)*(B15*B50-B30*B51)</f>
        <v>-0.10567125174681272</v>
      </c>
      <c r="C69">
        <f>C14+(9/0.017)*(C15*C50-C30*C51)</f>
        <v>-0.031175326804751113</v>
      </c>
      <c r="D69">
        <f>D14+(9/0.017)*(D15*D50-D30*D51)</f>
        <v>-0.06360626599619199</v>
      </c>
      <c r="E69">
        <f>E14+(9/0.017)*(E15*E50-E30*E51)</f>
        <v>-0.08693050366544888</v>
      </c>
      <c r="F69">
        <f>F14+(9/0.017)*(F15*F50-F30*F51)</f>
        <v>0.0913291219276079</v>
      </c>
    </row>
    <row r="70" spans="1:6" ht="12.75">
      <c r="A70" t="s">
        <v>74</v>
      </c>
      <c r="B70">
        <f>B15+(10/0.017)*(B16*B50-B31*B51)</f>
        <v>-0.4257878711698653</v>
      </c>
      <c r="C70">
        <f>C15+(10/0.017)*(C16*C50-C31*C51)</f>
        <v>-0.13082252476464673</v>
      </c>
      <c r="D70">
        <f>D15+(10/0.017)*(D16*D50-D31*D51)</f>
        <v>-0.14281616641718092</v>
      </c>
      <c r="E70">
        <f>E15+(10/0.017)*(E16*E50-E31*E51)</f>
        <v>-0.13381114493500593</v>
      </c>
      <c r="F70">
        <f>F15+(10/0.017)*(F16*F50-F31*F51)</f>
        <v>-0.4315918648384091</v>
      </c>
    </row>
    <row r="71" spans="1:6" ht="12.75">
      <c r="A71" t="s">
        <v>75</v>
      </c>
      <c r="B71">
        <f>B16+(11/0.017)*(B17*B50-B32*B51)</f>
        <v>-0.0076500235793700395</v>
      </c>
      <c r="C71">
        <f>C16+(11/0.017)*(C17*C50-C32*C51)</f>
        <v>0.013482841377458366</v>
      </c>
      <c r="D71">
        <f>D16+(11/0.017)*(D17*D50-D32*D51)</f>
        <v>0.034394845921144876</v>
      </c>
      <c r="E71">
        <f>E16+(11/0.017)*(E17*E50-E32*E51)</f>
        <v>0.03431488533546313</v>
      </c>
      <c r="F71">
        <f>F16+(11/0.017)*(F17*F50-F32*F51)</f>
        <v>-0.04805369079400168</v>
      </c>
    </row>
    <row r="72" spans="1:6" ht="12.75">
      <c r="A72" t="s">
        <v>76</v>
      </c>
      <c r="B72">
        <f>B17+(12/0.017)*(B18*B50-B33*B51)</f>
        <v>-0.014815513847818243</v>
      </c>
      <c r="C72">
        <f>C17+(12/0.017)*(C18*C50-C33*C51)</f>
        <v>-0.008570497855478375</v>
      </c>
      <c r="D72">
        <f>D17+(12/0.017)*(D18*D50-D33*D51)</f>
        <v>-0.0008405803509111166</v>
      </c>
      <c r="E72">
        <f>E17+(12/0.017)*(E18*E50-E33*E51)</f>
        <v>0.01804389975955343</v>
      </c>
      <c r="F72">
        <f>F17+(12/0.017)*(F18*F50-F33*F51)</f>
        <v>-0.015654705973084063</v>
      </c>
    </row>
    <row r="73" spans="1:6" ht="12.75">
      <c r="A73" t="s">
        <v>77</v>
      </c>
      <c r="B73">
        <f>B18+(13/0.017)*(B19*B50-B34*B51)</f>
        <v>0.00455688558635968</v>
      </c>
      <c r="C73">
        <f>C18+(13/0.017)*(C19*C50-C34*C51)</f>
        <v>0.015093124992047343</v>
      </c>
      <c r="D73">
        <f>D18+(13/0.017)*(D19*D50-D34*D51)</f>
        <v>0.004682877885584427</v>
      </c>
      <c r="E73">
        <f>E18+(13/0.017)*(E19*E50-E34*E51)</f>
        <v>0.012104142252061897</v>
      </c>
      <c r="F73">
        <f>F18+(13/0.017)*(F19*F50-F34*F51)</f>
        <v>0.004402549917834311</v>
      </c>
    </row>
    <row r="74" spans="1:6" ht="12.75">
      <c r="A74" t="s">
        <v>78</v>
      </c>
      <c r="B74">
        <f>B19+(14/0.017)*(B20*B50-B35*B51)</f>
        <v>-0.20994687178394406</v>
      </c>
      <c r="C74">
        <f>C19+(14/0.017)*(C20*C50-C35*C51)</f>
        <v>-0.20818287968385935</v>
      </c>
      <c r="D74">
        <f>D19+(14/0.017)*(D20*D50-D35*D51)</f>
        <v>-0.206188673967946</v>
      </c>
      <c r="E74">
        <f>E19+(14/0.017)*(E20*E50-E35*E51)</f>
        <v>-0.20557166761035708</v>
      </c>
      <c r="F74">
        <f>F19+(14/0.017)*(F20*F50-F35*F51)</f>
        <v>-0.14633189834559368</v>
      </c>
    </row>
    <row r="75" spans="1:6" ht="12.75">
      <c r="A75" t="s">
        <v>79</v>
      </c>
      <c r="B75" s="49">
        <f>B20</f>
        <v>-0.002882379</v>
      </c>
      <c r="C75" s="49">
        <f>C20</f>
        <v>-0.003668056</v>
      </c>
      <c r="D75" s="49">
        <f>D20</f>
        <v>0.002784695</v>
      </c>
      <c r="E75" s="49">
        <f>E20</f>
        <v>0.003135344</v>
      </c>
      <c r="F75" s="49">
        <f>F20</f>
        <v>-0.004890368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37.647059203806634</v>
      </c>
      <c r="C82">
        <f>C22+(2/0.017)*(C8*C51+C23*C50)</f>
        <v>22.983387554577487</v>
      </c>
      <c r="D82">
        <f>D22+(2/0.017)*(D8*D51+D23*D50)</f>
        <v>-5.182626071758373</v>
      </c>
      <c r="E82">
        <f>E22+(2/0.017)*(E8*E51+E23*E50)</f>
        <v>-18.627945538445488</v>
      </c>
      <c r="F82">
        <f>F22+(2/0.017)*(F8*F51+F23*F50)</f>
        <v>-39.99685771211293</v>
      </c>
    </row>
    <row r="83" spans="1:6" ht="12.75">
      <c r="A83" t="s">
        <v>82</v>
      </c>
      <c r="B83">
        <f>B23+(3/0.017)*(B9*B51+B24*B50)</f>
        <v>-1.5730919687182878</v>
      </c>
      <c r="C83">
        <f>C23+(3/0.017)*(C9*C51+C24*C50)</f>
        <v>-0.1955659573808985</v>
      </c>
      <c r="D83">
        <f>D23+(3/0.017)*(D9*D51+D24*D50)</f>
        <v>-0.9180135568948957</v>
      </c>
      <c r="E83">
        <f>E23+(3/0.017)*(E9*E51+E24*E50)</f>
        <v>-0.6997017853118412</v>
      </c>
      <c r="F83">
        <f>F23+(3/0.017)*(F9*F51+F24*F50)</f>
        <v>4.69493247685814</v>
      </c>
    </row>
    <row r="84" spans="1:6" ht="12.75">
      <c r="A84" t="s">
        <v>83</v>
      </c>
      <c r="B84">
        <f>B24+(4/0.017)*(B10*B51+B25*B50)</f>
        <v>2.6671239211901763</v>
      </c>
      <c r="C84">
        <f>C24+(4/0.017)*(C10*C51+C25*C50)</f>
        <v>0.5828019721516441</v>
      </c>
      <c r="D84">
        <f>D24+(4/0.017)*(D10*D51+D25*D50)</f>
        <v>0.9693094682712977</v>
      </c>
      <c r="E84">
        <f>E24+(4/0.017)*(E10*E51+E25*E50)</f>
        <v>1.7370547800317948</v>
      </c>
      <c r="F84">
        <f>F24+(4/0.017)*(F10*F51+F25*F50)</f>
        <v>4.2887785305909025</v>
      </c>
    </row>
    <row r="85" spans="1:6" ht="12.75">
      <c r="A85" t="s">
        <v>84</v>
      </c>
      <c r="B85">
        <f>B25+(5/0.017)*(B11*B51+B26*B50)</f>
        <v>0.22796490444181444</v>
      </c>
      <c r="C85">
        <f>C25+(5/0.017)*(C11*C51+C26*C50)</f>
        <v>0.202644148658506</v>
      </c>
      <c r="D85">
        <f>D25+(5/0.017)*(D11*D51+D26*D50)</f>
        <v>0.3433390638789954</v>
      </c>
      <c r="E85">
        <f>E25+(5/0.017)*(E11*E51+E26*E50)</f>
        <v>-0.15408050716544408</v>
      </c>
      <c r="F85">
        <f>F25+(5/0.017)*(F11*F51+F26*F50)</f>
        <v>-0.8497006647448717</v>
      </c>
    </row>
    <row r="86" spans="1:6" ht="12.75">
      <c r="A86" t="s">
        <v>85</v>
      </c>
      <c r="B86">
        <f>B26+(6/0.017)*(B12*B51+B27*B50)</f>
        <v>0.3895881005739943</v>
      </c>
      <c r="C86">
        <f>C26+(6/0.017)*(C12*C51+C27*C50)</f>
        <v>0.441133965127481</v>
      </c>
      <c r="D86">
        <f>D26+(6/0.017)*(D12*D51+D27*D50)</f>
        <v>-0.48861440992800476</v>
      </c>
      <c r="E86">
        <f>E26+(6/0.017)*(E12*E51+E27*E50)</f>
        <v>-0.38471702198483454</v>
      </c>
      <c r="F86">
        <f>F26+(6/0.017)*(F12*F51+F27*F50)</f>
        <v>1.0269564823420563</v>
      </c>
    </row>
    <row r="87" spans="1:6" ht="12.75">
      <c r="A87" t="s">
        <v>86</v>
      </c>
      <c r="B87">
        <f>B27+(7/0.017)*(B13*B51+B28*B50)</f>
        <v>-0.11682489026924686</v>
      </c>
      <c r="C87">
        <f>C27+(7/0.017)*(C13*C51+C28*C50)</f>
        <v>-0.2809377932328867</v>
      </c>
      <c r="D87">
        <f>D27+(7/0.017)*(D13*D51+D28*D50)</f>
        <v>-0.21539126416854248</v>
      </c>
      <c r="E87">
        <f>E27+(7/0.017)*(E13*E51+E28*E50)</f>
        <v>-0.09160410531180434</v>
      </c>
      <c r="F87">
        <f>F27+(7/0.017)*(F13*F51+F28*F50)</f>
        <v>0.10355134612319328</v>
      </c>
    </row>
    <row r="88" spans="1:6" ht="12.75">
      <c r="A88" t="s">
        <v>87</v>
      </c>
      <c r="B88">
        <f>B28+(8/0.017)*(B14*B51+B29*B50)</f>
        <v>0.33315664651961385</v>
      </c>
      <c r="C88">
        <f>C28+(8/0.017)*(C14*C51+C29*C50)</f>
        <v>0.19955696359132308</v>
      </c>
      <c r="D88">
        <f>D28+(8/0.017)*(D14*D51+D29*D50)</f>
        <v>0.3992789240153091</v>
      </c>
      <c r="E88">
        <f>E28+(8/0.017)*(E14*E51+E29*E50)</f>
        <v>0.35891412153486657</v>
      </c>
      <c r="F88">
        <f>F28+(8/0.017)*(F14*F51+F29*F50)</f>
        <v>0.2684153020064682</v>
      </c>
    </row>
    <row r="89" spans="1:6" ht="12.75">
      <c r="A89" t="s">
        <v>88</v>
      </c>
      <c r="B89">
        <f>B29+(9/0.017)*(B15*B51+B30*B50)</f>
        <v>-0.007223247591307137</v>
      </c>
      <c r="C89">
        <f>C29+(9/0.017)*(C15*C51+C30*C50)</f>
        <v>-0.03194099394801371</v>
      </c>
      <c r="D89">
        <f>D29+(9/0.017)*(D15*D51+D30*D50)</f>
        <v>0.02354679907608902</v>
      </c>
      <c r="E89">
        <f>E29+(9/0.017)*(E15*E51+E30*E50)</f>
        <v>-0.09333759315788359</v>
      </c>
      <c r="F89">
        <f>F29+(9/0.017)*(F15*F51+F30*F50)</f>
        <v>-0.13381707362748102</v>
      </c>
    </row>
    <row r="90" spans="1:6" ht="12.75">
      <c r="A90" t="s">
        <v>89</v>
      </c>
      <c r="B90">
        <f>B30+(10/0.017)*(B16*B51+B31*B50)</f>
        <v>0.04881301106446533</v>
      </c>
      <c r="C90">
        <f>C30+(10/0.017)*(C16*C51+C31*C50)</f>
        <v>0.06745261876381177</v>
      </c>
      <c r="D90">
        <f>D30+(10/0.017)*(D16*D51+D31*D50)</f>
        <v>-0.007351610506002616</v>
      </c>
      <c r="E90">
        <f>E30+(10/0.017)*(E16*E51+E31*E50)</f>
        <v>0.017730043079464124</v>
      </c>
      <c r="F90">
        <f>F30+(10/0.017)*(F16*F51+F31*F50)</f>
        <v>0.21416366701879141</v>
      </c>
    </row>
    <row r="91" spans="1:6" ht="12.75">
      <c r="A91" t="s">
        <v>90</v>
      </c>
      <c r="B91">
        <f>B31+(11/0.017)*(B17*B51+B32*B50)</f>
        <v>0.009744202497348298</v>
      </c>
      <c r="C91">
        <f>C31+(11/0.017)*(C17*C51+C32*C50)</f>
        <v>-0.02787717191776317</v>
      </c>
      <c r="D91">
        <f>D31+(11/0.017)*(D17*D51+D32*D50)</f>
        <v>0.0020360388703292397</v>
      </c>
      <c r="E91">
        <f>E31+(11/0.017)*(E17*E51+E32*E50)</f>
        <v>-0.00925093054750696</v>
      </c>
      <c r="F91">
        <f>F31+(11/0.017)*(F17*F51+F32*F50)</f>
        <v>-0.0009010888550132212</v>
      </c>
    </row>
    <row r="92" spans="1:6" ht="12.75">
      <c r="A92" t="s">
        <v>91</v>
      </c>
      <c r="B92">
        <f>B32+(12/0.017)*(B18*B51+B33*B50)</f>
        <v>0.01505234422601666</v>
      </c>
      <c r="C92">
        <f>C32+(12/0.017)*(C18*C51+C33*C50)</f>
        <v>0.05193765677893203</v>
      </c>
      <c r="D92">
        <f>D32+(12/0.017)*(D18*D51+D33*D50)</f>
        <v>0.054188487387365716</v>
      </c>
      <c r="E92">
        <f>E32+(12/0.017)*(E18*E51+E33*E50)</f>
        <v>0.07179920458902445</v>
      </c>
      <c r="F92">
        <f>F32+(12/0.017)*(F18*F51+F33*F50)</f>
        <v>-0.004552465076845763</v>
      </c>
    </row>
    <row r="93" spans="1:6" ht="12.75">
      <c r="A93" t="s">
        <v>92</v>
      </c>
      <c r="B93">
        <f>B33+(13/0.017)*(B19*B51+B34*B50)</f>
        <v>0.05439338026027819</v>
      </c>
      <c r="C93">
        <f>C33+(13/0.017)*(C19*C51+C34*C50)</f>
        <v>0.04182271629252732</v>
      </c>
      <c r="D93">
        <f>D33+(13/0.017)*(D19*D51+D34*D50)</f>
        <v>0.04581496809995029</v>
      </c>
      <c r="E93">
        <f>E33+(13/0.017)*(E19*E51+E34*E50)</f>
        <v>0.04823716914193095</v>
      </c>
      <c r="F93">
        <f>F33+(13/0.017)*(F19*F51+F34*F50)</f>
        <v>0.030006804846341634</v>
      </c>
    </row>
    <row r="94" spans="1:6" ht="12.75">
      <c r="A94" t="s">
        <v>93</v>
      </c>
      <c r="B94">
        <f>B34+(14/0.017)*(B20*B51+B35*B50)</f>
        <v>-0.0009207149047875243</v>
      </c>
      <c r="C94">
        <f>C34+(14/0.017)*(C20*C51+C35*C50)</f>
        <v>0.00812806569185565</v>
      </c>
      <c r="D94">
        <f>D34+(14/0.017)*(D20*D51+D35*D50)</f>
        <v>-0.0029370631289798985</v>
      </c>
      <c r="E94">
        <f>E34+(14/0.017)*(E20*E51+E35*E50)</f>
        <v>0.004019487265094771</v>
      </c>
      <c r="F94">
        <f>F34+(14/0.017)*(F20*F51+F35*F50)</f>
        <v>-0.033989787180125255</v>
      </c>
    </row>
    <row r="95" spans="1:6" ht="12.75">
      <c r="A95" t="s">
        <v>94</v>
      </c>
      <c r="B95" s="49">
        <f>B35</f>
        <v>-0.0003729526</v>
      </c>
      <c r="C95" s="49">
        <f>C35</f>
        <v>0.003699152</v>
      </c>
      <c r="D95" s="49">
        <f>D35</f>
        <v>0.000452247</v>
      </c>
      <c r="E95" s="49">
        <f>E35</f>
        <v>-0.001570163</v>
      </c>
      <c r="F95" s="49">
        <f>F35</f>
        <v>0.005656582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0.5487951260907428</v>
      </c>
      <c r="C103">
        <f>C63*10000/C62</f>
        <v>-2.28468611867704</v>
      </c>
      <c r="D103">
        <f>D63*10000/D62</f>
        <v>-1.2031470301876321</v>
      </c>
      <c r="E103">
        <f>E63*10000/E62</f>
        <v>-1.3857358092729875</v>
      </c>
      <c r="F103">
        <f>F63*10000/F62</f>
        <v>-0.5287751807304463</v>
      </c>
      <c r="G103">
        <f>AVERAGE(C103:E103)</f>
        <v>-1.6245229860458865</v>
      </c>
      <c r="H103">
        <f>STDEV(C103:E103)</f>
        <v>0.5789612999380903</v>
      </c>
      <c r="I103">
        <f>(B103*B4+C103*C4+D103*D4+E103*E4+F103*F4)/SUM(B4:F4)</f>
        <v>-1.16355979853958</v>
      </c>
      <c r="K103">
        <f>(LN(H103)+LN(H123))/2-LN(K114*K115^3)</f>
        <v>-4.648226788132874</v>
      </c>
    </row>
    <row r="104" spans="1:11" ht="12.75">
      <c r="A104" t="s">
        <v>68</v>
      </c>
      <c r="B104">
        <f>B64*10000/B62</f>
        <v>0.8148216458019087</v>
      </c>
      <c r="C104">
        <f>C64*10000/C62</f>
        <v>0.8419170613629438</v>
      </c>
      <c r="D104">
        <f>D64*10000/D62</f>
        <v>-0.30976606253049793</v>
      </c>
      <c r="E104">
        <f>E64*10000/E62</f>
        <v>0.24962265539516806</v>
      </c>
      <c r="F104">
        <f>F64*10000/F62</f>
        <v>-0.9968107085513961</v>
      </c>
      <c r="G104">
        <f>AVERAGE(C104:E104)</f>
        <v>0.26059121807587127</v>
      </c>
      <c r="H104">
        <f>STDEV(C104:E104)</f>
        <v>0.5759199045793604</v>
      </c>
      <c r="I104">
        <f>(B104*B4+C104*C4+D104*D4+E104*E4+F104*F4)/SUM(B4:F4)</f>
        <v>0.17346654979228693</v>
      </c>
      <c r="K104">
        <f>(LN(H104)+LN(H124))/2-LN(K114*K115^4)</f>
        <v>-3.829043503560988</v>
      </c>
    </row>
    <row r="105" spans="1:11" ht="12.75">
      <c r="A105" t="s">
        <v>69</v>
      </c>
      <c r="B105">
        <f>B65*10000/B62</f>
        <v>-0.1242720483399674</v>
      </c>
      <c r="C105">
        <f>C65*10000/C62</f>
        <v>0.7350781377231603</v>
      </c>
      <c r="D105">
        <f>D65*10000/D62</f>
        <v>0.3592468999000777</v>
      </c>
      <c r="E105">
        <f>E65*10000/E62</f>
        <v>0.20380264019371494</v>
      </c>
      <c r="F105">
        <f>F65*10000/F62</f>
        <v>-1.1141911953589279</v>
      </c>
      <c r="G105">
        <f>AVERAGE(C105:E105)</f>
        <v>0.43270922593898437</v>
      </c>
      <c r="H105">
        <f>STDEV(C105:E105)</f>
        <v>0.27315004773763973</v>
      </c>
      <c r="I105">
        <f>(B105*B4+C105*C4+D105*D4+E105*E4+F105*F4)/SUM(B4:F4)</f>
        <v>0.1458926909239418</v>
      </c>
      <c r="K105">
        <f>(LN(H105)+LN(H125))/2-LN(K114*K115^5)</f>
        <v>-4.025282220440721</v>
      </c>
    </row>
    <row r="106" spans="1:11" ht="12.75">
      <c r="A106" t="s">
        <v>70</v>
      </c>
      <c r="B106">
        <f>B66*10000/B62</f>
        <v>2.2172549919801496</v>
      </c>
      <c r="C106">
        <f>C66*10000/C62</f>
        <v>2.257533333234457</v>
      </c>
      <c r="D106">
        <f>D66*10000/D62</f>
        <v>2.0017595158876653</v>
      </c>
      <c r="E106">
        <f>E66*10000/E62</f>
        <v>1.8557722199495903</v>
      </c>
      <c r="F106">
        <f>F66*10000/F62</f>
        <v>12.724172489355448</v>
      </c>
      <c r="G106">
        <f>AVERAGE(C106:E106)</f>
        <v>2.0383550230239043</v>
      </c>
      <c r="H106">
        <f>STDEV(C106:E106)</f>
        <v>0.20336524136118433</v>
      </c>
      <c r="I106">
        <f>(B106*B4+C106*C4+D106*D4+E106*E4+F106*F4)/SUM(B4:F4)</f>
        <v>3.4881343823383686</v>
      </c>
      <c r="K106">
        <f>(LN(H106)+LN(H126))/2-LN(K114*K115^6)</f>
        <v>-3.2381950382282416</v>
      </c>
    </row>
    <row r="107" spans="1:11" ht="12.75">
      <c r="A107" t="s">
        <v>71</v>
      </c>
      <c r="B107">
        <f>B67*10000/B62</f>
        <v>0.11044090372634648</v>
      </c>
      <c r="C107">
        <f>C67*10000/C62</f>
        <v>0.10759682131785729</v>
      </c>
      <c r="D107">
        <f>D67*10000/D62</f>
        <v>0.19124912853444065</v>
      </c>
      <c r="E107">
        <f>E67*10000/E62</f>
        <v>0.04683424278433157</v>
      </c>
      <c r="F107">
        <f>F67*10000/F62</f>
        <v>-0.17638344525089564</v>
      </c>
      <c r="G107">
        <f>AVERAGE(C107:E107)</f>
        <v>0.11522673087887651</v>
      </c>
      <c r="H107">
        <f>STDEV(C107:E107)</f>
        <v>0.0725091473297422</v>
      </c>
      <c r="I107">
        <f>(B107*B4+C107*C4+D107*D4+E107*E4+F107*F4)/SUM(B4:F4)</f>
        <v>0.07567677896323394</v>
      </c>
      <c r="K107">
        <f>(LN(H107)+LN(H127))/2-LN(K114*K115^7)</f>
        <v>-3.9962514658771564</v>
      </c>
    </row>
    <row r="108" spans="1:9" ht="12.75">
      <c r="A108" t="s">
        <v>72</v>
      </c>
      <c r="B108">
        <f>B68*10000/B62</f>
        <v>-0.0342967956737224</v>
      </c>
      <c r="C108">
        <f>C68*10000/C62</f>
        <v>0.12544265314856765</v>
      </c>
      <c r="D108">
        <f>D68*10000/D62</f>
        <v>-0.010456951828022506</v>
      </c>
      <c r="E108">
        <f>E68*10000/E62</f>
        <v>0.1847987305379368</v>
      </c>
      <c r="F108">
        <f>F68*10000/F62</f>
        <v>-0.058991915465427286</v>
      </c>
      <c r="G108">
        <f>AVERAGE(C108:E108)</f>
        <v>0.0999281439528273</v>
      </c>
      <c r="H108">
        <f>STDEV(C108:E108)</f>
        <v>0.10009714285969275</v>
      </c>
      <c r="I108">
        <f>(B108*B4+C108*C4+D108*D4+E108*E4+F108*F4)/SUM(B4:F4)</f>
        <v>0.05929894188178717</v>
      </c>
    </row>
    <row r="109" spans="1:9" ht="12.75">
      <c r="A109" t="s">
        <v>73</v>
      </c>
      <c r="B109">
        <f>B69*10000/B62</f>
        <v>-0.10567127668192819</v>
      </c>
      <c r="C109">
        <f>C69*10000/C62</f>
        <v>-0.03117549774903447</v>
      </c>
      <c r="D109">
        <f>D69*10000/D62</f>
        <v>-0.06360595279868755</v>
      </c>
      <c r="E109">
        <f>E69*10000/E62</f>
        <v>-0.08693111847812032</v>
      </c>
      <c r="F109">
        <f>F69*10000/F62</f>
        <v>0.09132984641616124</v>
      </c>
      <c r="G109">
        <f>AVERAGE(C109:E109)</f>
        <v>-0.06057085634194745</v>
      </c>
      <c r="H109">
        <f>STDEV(C109:E109)</f>
        <v>0.028001449401731066</v>
      </c>
      <c r="I109">
        <f>(B109*B4+C109*C4+D109*D4+E109*E4+F109*F4)/SUM(B4:F4)</f>
        <v>-0.04686508085807668</v>
      </c>
    </row>
    <row r="110" spans="1:11" ht="12.75">
      <c r="A110" t="s">
        <v>74</v>
      </c>
      <c r="B110">
        <f>B70*10000/B62</f>
        <v>-0.42578797164250615</v>
      </c>
      <c r="C110">
        <f>C70*10000/C62</f>
        <v>-0.13082324210637286</v>
      </c>
      <c r="D110">
        <f>D70*10000/D62</f>
        <v>-0.14281546318981464</v>
      </c>
      <c r="E110">
        <f>E70*10000/E62</f>
        <v>-0.1338120913092246</v>
      </c>
      <c r="F110">
        <f>F70*10000/F62</f>
        <v>-0.4315952885367781</v>
      </c>
      <c r="G110">
        <f>AVERAGE(C110:E110)</f>
        <v>-0.13581693220180405</v>
      </c>
      <c r="H110">
        <f>STDEV(C110:E110)</f>
        <v>0.006242425961271418</v>
      </c>
      <c r="I110">
        <f>(B110*B4+C110*C4+D110*D4+E110*E4+F110*F4)/SUM(B4:F4)</f>
        <v>-0.2172613684578317</v>
      </c>
      <c r="K110">
        <f>EXP(AVERAGE(K103:K107))</f>
        <v>0.019304832935599245</v>
      </c>
    </row>
    <row r="111" spans="1:9" ht="12.75">
      <c r="A111" t="s">
        <v>75</v>
      </c>
      <c r="B111">
        <f>B71*10000/B62</f>
        <v>-0.007650025384536707</v>
      </c>
      <c r="C111">
        <f>C71*10000/C62</f>
        <v>0.013482915308187987</v>
      </c>
      <c r="D111">
        <f>D71*10000/D62</f>
        <v>0.03439467656078801</v>
      </c>
      <c r="E111">
        <f>E71*10000/E62</f>
        <v>0.03431512802618082</v>
      </c>
      <c r="F111">
        <f>F71*10000/F62</f>
        <v>-0.04805407199058159</v>
      </c>
      <c r="G111">
        <f>AVERAGE(C111:E111)</f>
        <v>0.027397573298385606</v>
      </c>
      <c r="H111">
        <f>STDEV(C111:E111)</f>
        <v>0.012050512944703542</v>
      </c>
      <c r="I111">
        <f>(B111*B4+C111*C4+D111*D4+E111*E4+F111*F4)/SUM(B4:F4)</f>
        <v>0.01226180261196883</v>
      </c>
    </row>
    <row r="112" spans="1:9" ht="12.75">
      <c r="A112" t="s">
        <v>76</v>
      </c>
      <c r="B112">
        <f>B72*10000/B62</f>
        <v>-0.014815517343816849</v>
      </c>
      <c r="C112">
        <f>C72*10000/C62</f>
        <v>-0.008570544850258032</v>
      </c>
      <c r="D112">
        <f>D72*10000/D62</f>
        <v>-0.000840576211890156</v>
      </c>
      <c r="E112">
        <f>E72*10000/E62</f>
        <v>0.018044027374346242</v>
      </c>
      <c r="F112">
        <f>F72*10000/F62</f>
        <v>-0.015654830157517723</v>
      </c>
      <c r="G112">
        <f>AVERAGE(C112:E112)</f>
        <v>0.0028776354373993515</v>
      </c>
      <c r="H112">
        <f>STDEV(C112:E112)</f>
        <v>0.013691336204927313</v>
      </c>
      <c r="I112">
        <f>(B112*B4+C112*C4+D112*D4+E112*E4+F112*F4)/SUM(B4:F4)</f>
        <v>-0.0021579808489542935</v>
      </c>
    </row>
    <row r="113" spans="1:9" ht="12.75">
      <c r="A113" t="s">
        <v>77</v>
      </c>
      <c r="B113">
        <f>B73*10000/B62</f>
        <v>0.004556886661642374</v>
      </c>
      <c r="C113">
        <f>C73*10000/C62</f>
        <v>0.015093207752476818</v>
      </c>
      <c r="D113">
        <f>D73*10000/D62</f>
        <v>0.0046828548270752635</v>
      </c>
      <c r="E113">
        <f>E73*10000/E62</f>
        <v>0.012104227858146296</v>
      </c>
      <c r="F113">
        <f>F73*10000/F62</f>
        <v>0.004402584842039795</v>
      </c>
      <c r="G113">
        <f>AVERAGE(C113:E113)</f>
        <v>0.010626763479232791</v>
      </c>
      <c r="H113">
        <f>STDEV(C113:E113)</f>
        <v>0.00536013411689231</v>
      </c>
      <c r="I113">
        <f>(B113*B4+C113*C4+D113*D4+E113*E4+F113*F4)/SUM(B4:F4)</f>
        <v>0.00891810782739025</v>
      </c>
    </row>
    <row r="114" spans="1:11" ht="12.75">
      <c r="A114" t="s">
        <v>78</v>
      </c>
      <c r="B114">
        <f>B74*10000/B62</f>
        <v>-0.20994692132484952</v>
      </c>
      <c r="C114">
        <f>C74*10000/C62</f>
        <v>-0.20818402121714294</v>
      </c>
      <c r="D114">
        <f>D74*10000/D62</f>
        <v>-0.2061876586941028</v>
      </c>
      <c r="E114">
        <f>E74*10000/E62</f>
        <v>-0.20557312150813528</v>
      </c>
      <c r="F114">
        <f>F74*10000/F62</f>
        <v>-0.14633305915589273</v>
      </c>
      <c r="G114">
        <f>AVERAGE(C114:E114)</f>
        <v>-0.20664826713979367</v>
      </c>
      <c r="H114">
        <f>STDEV(C114:E114)</f>
        <v>0.0013650345885014748</v>
      </c>
      <c r="I114">
        <f>(B114*B4+C114*C4+D114*D4+E114*E4+F114*F4)/SUM(B4:F4)</f>
        <v>-0.1990900187577104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-0.002882379680151432</v>
      </c>
      <c r="C115">
        <f>C75*10000/C62</f>
        <v>-0.003668076113123694</v>
      </c>
      <c r="D115">
        <f>D75*10000/D62</f>
        <v>0.0027846812881508454</v>
      </c>
      <c r="E115">
        <f>E75*10000/E62</f>
        <v>0.0031353661746008504</v>
      </c>
      <c r="F115">
        <f>F75*10000/F62</f>
        <v>-0.004890406793930816</v>
      </c>
      <c r="G115">
        <f>AVERAGE(C115:E115)</f>
        <v>0.0007506571165426672</v>
      </c>
      <c r="H115">
        <f>STDEV(C115:E115)</f>
        <v>0.003830750251401727</v>
      </c>
      <c r="I115">
        <f>(B115*B4+C115*C4+D115*D4+E115*E4+F115*F4)/SUM(B4:F4)</f>
        <v>-0.0005281933618713481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37.647068087336955</v>
      </c>
      <c r="C122">
        <f>C82*10000/C62</f>
        <v>22.983513579839045</v>
      </c>
      <c r="D122">
        <f>D82*10000/D62</f>
        <v>-5.182600552487171</v>
      </c>
      <c r="E122">
        <f>E82*10000/E62</f>
        <v>-18.628077283879794</v>
      </c>
      <c r="F122">
        <f>F82*10000/F62</f>
        <v>-39.99717499607416</v>
      </c>
      <c r="G122">
        <f>AVERAGE(C122:E122)</f>
        <v>-0.27572141884263957</v>
      </c>
      <c r="H122">
        <f>STDEV(C122:E122)</f>
        <v>21.235329540097307</v>
      </c>
      <c r="I122">
        <f>(B122*B4+C122*C4+D122*D4+E122*E4+F122*F4)/SUM(B4:F4)</f>
        <v>-0.0680527661490047</v>
      </c>
    </row>
    <row r="123" spans="1:9" ht="12.75">
      <c r="A123" t="s">
        <v>82</v>
      </c>
      <c r="B123">
        <f>B83*10000/B62</f>
        <v>-1.5730923399188674</v>
      </c>
      <c r="C123">
        <f>C83*10000/C62</f>
        <v>-0.1955670297315636</v>
      </c>
      <c r="D123">
        <f>D83*10000/D62</f>
        <v>-0.9180090365925238</v>
      </c>
      <c r="E123">
        <f>E83*10000/E62</f>
        <v>-0.6997067339260296</v>
      </c>
      <c r="F123">
        <f>F83*10000/F62</f>
        <v>4.6949697204532415</v>
      </c>
      <c r="G123">
        <f>AVERAGE(C123:E123)</f>
        <v>-0.6044276000833723</v>
      </c>
      <c r="H123">
        <f>STDEV(C123:E123)</f>
        <v>0.37052557041137935</v>
      </c>
      <c r="I123">
        <f>(B123*B4+C123*C4+D123*D4+E123*E4+F123*F4)/SUM(B4:F4)</f>
        <v>-0.03868252554182815</v>
      </c>
    </row>
    <row r="124" spans="1:9" ht="12.75">
      <c r="A124" t="s">
        <v>83</v>
      </c>
      <c r="B124">
        <f>B84*10000/B62</f>
        <v>2.667124550548132</v>
      </c>
      <c r="C124">
        <f>C84*10000/C62</f>
        <v>0.5828051678411742</v>
      </c>
      <c r="D124">
        <f>D84*10000/D62</f>
        <v>0.969304695387656</v>
      </c>
      <c r="E124">
        <f>E84*10000/E62</f>
        <v>1.7370670652854712</v>
      </c>
      <c r="F124">
        <f>F84*10000/F62</f>
        <v>4.288812552279577</v>
      </c>
      <c r="G124">
        <f>AVERAGE(C124:E124)</f>
        <v>1.0963923095047672</v>
      </c>
      <c r="H124">
        <f>STDEV(C124:E124)</f>
        <v>0.5875317678384818</v>
      </c>
      <c r="I124">
        <f>(B124*B4+C124*C4+D124*D4+E124*E4+F124*F4)/SUM(B4:F4)</f>
        <v>1.7493912302790806</v>
      </c>
    </row>
    <row r="125" spans="1:9" ht="12.75">
      <c r="A125" t="s">
        <v>84</v>
      </c>
      <c r="B125">
        <f>B85*10000/B62</f>
        <v>0.22796495823441293</v>
      </c>
      <c r="C125">
        <f>C85*10000/C62</f>
        <v>0.2026452598211567</v>
      </c>
      <c r="D125">
        <f>D85*10000/D62</f>
        <v>0.34333737327609176</v>
      </c>
      <c r="E125">
        <f>E85*10000/E62</f>
        <v>-0.154081596893954</v>
      </c>
      <c r="F125">
        <f>F85*10000/F62</f>
        <v>-0.8497074051842011</v>
      </c>
      <c r="G125">
        <f>AVERAGE(C125:E125)</f>
        <v>0.1306336787344315</v>
      </c>
      <c r="H125">
        <f>STDEV(C125:E125)</f>
        <v>0.25640916291976523</v>
      </c>
      <c r="I125">
        <f>(B125*B4+C125*C4+D125*D4+E125*E4+F125*F4)/SUM(B4:F4)</f>
        <v>0.01412786776730748</v>
      </c>
    </row>
    <row r="126" spans="1:9" ht="12.75">
      <c r="A126" t="s">
        <v>85</v>
      </c>
      <c r="B126">
        <f>B86*10000/B62</f>
        <v>0.38958819250461985</v>
      </c>
      <c r="C126">
        <f>C86*10000/C62</f>
        <v>0.4411363840060385</v>
      </c>
      <c r="D126">
        <f>D86*10000/D62</f>
        <v>-0.4886120039887246</v>
      </c>
      <c r="E126">
        <f>E86*10000/E62</f>
        <v>-0.3847197428812985</v>
      </c>
      <c r="F126">
        <f>F86*10000/F62</f>
        <v>1.0269646289025454</v>
      </c>
      <c r="G126">
        <f>AVERAGE(C126:E126)</f>
        <v>-0.14406512095466154</v>
      </c>
      <c r="H126">
        <f>STDEV(C126:E126)</f>
        <v>0.5094546118504617</v>
      </c>
      <c r="I126">
        <f>(B126*B4+C126*C4+D126*D4+E126*E4+F126*F4)/SUM(B4:F4)</f>
        <v>0.08940103438754503</v>
      </c>
    </row>
    <row r="127" spans="1:9" ht="12.75">
      <c r="A127" t="s">
        <v>86</v>
      </c>
      <c r="B127">
        <f>B87*10000/B62</f>
        <v>-0.11682491783627272</v>
      </c>
      <c r="C127">
        <f>C87*10000/C62</f>
        <v>-0.2809393337046204</v>
      </c>
      <c r="D127">
        <f>D87*10000/D62</f>
        <v>-0.21539020358110886</v>
      </c>
      <c r="E127">
        <f>E87*10000/E62</f>
        <v>-0.09160475317834516</v>
      </c>
      <c r="F127">
        <f>F87*10000/F62</f>
        <v>0.10355216756725584</v>
      </c>
      <c r="G127">
        <f>AVERAGE(C127:E127)</f>
        <v>-0.19597809682135814</v>
      </c>
      <c r="H127">
        <f>STDEV(C127:E127)</f>
        <v>0.09614841788820094</v>
      </c>
      <c r="I127">
        <f>(B127*B4+C127*C4+D127*D4+E127*E4+F127*F4)/SUM(B4:F4)</f>
        <v>-0.14460433866146746</v>
      </c>
    </row>
    <row r="128" spans="1:9" ht="12.75">
      <c r="A128" t="s">
        <v>87</v>
      </c>
      <c r="B128">
        <f>B88*10000/B62</f>
        <v>0.3331567251341785</v>
      </c>
      <c r="C128">
        <f>C88*10000/C62</f>
        <v>0.1995580578259511</v>
      </c>
      <c r="D128">
        <f>D88*10000/D62</f>
        <v>0.39927695796431373</v>
      </c>
      <c r="E128">
        <f>E88*10000/E62</f>
        <v>0.3589166599413013</v>
      </c>
      <c r="F128">
        <f>F88*10000/F62</f>
        <v>0.2684174312704941</v>
      </c>
      <c r="G128">
        <f>AVERAGE(C128:E128)</f>
        <v>0.3192505585771887</v>
      </c>
      <c r="H128">
        <f>STDEV(C128:E128)</f>
        <v>0.10560283834343825</v>
      </c>
      <c r="I128">
        <f>(B128*B4+C128*C4+D128*D4+E128*E4+F128*F4)/SUM(B4:F4)</f>
        <v>0.3144778884631082</v>
      </c>
    </row>
    <row r="129" spans="1:9" ht="12.75">
      <c r="A129" t="s">
        <v>88</v>
      </c>
      <c r="B129">
        <f>B89*10000/B62</f>
        <v>-0.007223249295767998</v>
      </c>
      <c r="C129">
        <f>C89*10000/C62</f>
        <v>-0.03194116909069479</v>
      </c>
      <c r="D129">
        <f>D89*10000/D62</f>
        <v>0.023546683131557573</v>
      </c>
      <c r="E129">
        <f>E89*10000/E62</f>
        <v>-0.09333825328445108</v>
      </c>
      <c r="F129">
        <f>F89*10000/F62</f>
        <v>-0.13381813516115215</v>
      </c>
      <c r="G129">
        <f>AVERAGE(C129:E129)</f>
        <v>-0.0339109130811961</v>
      </c>
      <c r="H129">
        <f>STDEV(C129:E129)</f>
        <v>0.058467358489884616</v>
      </c>
      <c r="I129">
        <f>(B129*B4+C129*C4+D129*D4+E129*E4+F129*F4)/SUM(B4:F4)</f>
        <v>-0.04335399919018562</v>
      </c>
    </row>
    <row r="130" spans="1:9" ht="12.75">
      <c r="A130" t="s">
        <v>89</v>
      </c>
      <c r="B130">
        <f>B90*10000/B62</f>
        <v>0.048813022582811595</v>
      </c>
      <c r="C130">
        <f>C90*10000/C62</f>
        <v>0.06745298862808448</v>
      </c>
      <c r="D130">
        <f>D90*10000/D62</f>
        <v>-0.007351574306643512</v>
      </c>
      <c r="E130">
        <f>E90*10000/E62</f>
        <v>0.017730168474517537</v>
      </c>
      <c r="F130">
        <f>F90*10000/F62</f>
        <v>0.21416536591966792</v>
      </c>
      <c r="G130">
        <f>AVERAGE(C130:E130)</f>
        <v>0.025943860931986168</v>
      </c>
      <c r="H130">
        <f>STDEV(C130:E130)</f>
        <v>0.03807268334125306</v>
      </c>
      <c r="I130">
        <f>(B130*B4+C130*C4+D130*D4+E130*E4+F130*F4)/SUM(B4:F4)</f>
        <v>0.05434364016826653</v>
      </c>
    </row>
    <row r="131" spans="1:9" ht="12.75">
      <c r="A131" t="s">
        <v>90</v>
      </c>
      <c r="B131">
        <f>B91*10000/B62</f>
        <v>0.009744204796675792</v>
      </c>
      <c r="C131">
        <f>C91*10000/C62</f>
        <v>-0.027877324777208893</v>
      </c>
      <c r="D131">
        <f>D91*10000/D62</f>
        <v>0.0020360288448658184</v>
      </c>
      <c r="E131">
        <f>E91*10000/E62</f>
        <v>-0.009250995974360406</v>
      </c>
      <c r="F131">
        <f>F91*10000/F62</f>
        <v>-0.0009010960031007884</v>
      </c>
      <c r="G131">
        <f>AVERAGE(C131:E131)</f>
        <v>-0.011697430635567828</v>
      </c>
      <c r="H131">
        <f>STDEV(C131:E131)</f>
        <v>0.015105990968602172</v>
      </c>
      <c r="I131">
        <f>(B131*B4+C131*C4+D131*D4+E131*E4+F131*F4)/SUM(B4:F4)</f>
        <v>-0.007152759410028055</v>
      </c>
    </row>
    <row r="132" spans="1:9" ht="12.75">
      <c r="A132" t="s">
        <v>91</v>
      </c>
      <c r="B132">
        <f>B92*10000/B62</f>
        <v>0.015052347777899837</v>
      </c>
      <c r="C132">
        <f>C92*10000/C62</f>
        <v>0.05193794156970817</v>
      </c>
      <c r="D132">
        <f>D92*10000/D62</f>
        <v>0.05418822056304027</v>
      </c>
      <c r="E132">
        <f>E92*10000/E62</f>
        <v>0.0717997123861603</v>
      </c>
      <c r="F132">
        <f>F92*10000/F62</f>
        <v>-0.004552501190286557</v>
      </c>
      <c r="G132">
        <f>AVERAGE(C132:E132)</f>
        <v>0.05930862483963625</v>
      </c>
      <c r="H132">
        <f>STDEV(C132:E132)</f>
        <v>0.010875954668816653</v>
      </c>
      <c r="I132">
        <f>(B132*B4+C132*C4+D132*D4+E132*E4+F132*F4)/SUM(B4:F4)</f>
        <v>0.04438315705230238</v>
      </c>
    </row>
    <row r="133" spans="1:9" ht="12.75">
      <c r="A133" t="s">
        <v>92</v>
      </c>
      <c r="B133">
        <f>B93*10000/B62</f>
        <v>0.05439339309541732</v>
      </c>
      <c r="C133">
        <f>C93*10000/C62</f>
        <v>0.04182294561985112</v>
      </c>
      <c r="D133">
        <f>D93*10000/D62</f>
        <v>0.04581474250686681</v>
      </c>
      <c r="E133">
        <f>E93*10000/E62</f>
        <v>0.04823751029746983</v>
      </c>
      <c r="F133">
        <f>F93*10000/F62</f>
        <v>0.030007042881988688</v>
      </c>
      <c r="G133">
        <f>AVERAGE(C133:E133)</f>
        <v>0.04529173280806259</v>
      </c>
      <c r="H133">
        <f>STDEV(C133:E133)</f>
        <v>0.003239107031207963</v>
      </c>
      <c r="I133">
        <f>(B133*B4+C133*C4+D133*D4+E133*E4+F133*F4)/SUM(B4:F4)</f>
        <v>0.044574085323111565</v>
      </c>
    </row>
    <row r="134" spans="1:9" ht="12.75">
      <c r="A134" t="s">
        <v>93</v>
      </c>
      <c r="B134">
        <f>B94*10000/B62</f>
        <v>-0.0009207151220474894</v>
      </c>
      <c r="C134">
        <f>C94*10000/C62</f>
        <v>0.00812811026063831</v>
      </c>
      <c r="D134">
        <f>D94*10000/D62</f>
        <v>-0.0029370486668694766</v>
      </c>
      <c r="E134">
        <f>E94*10000/E62</f>
        <v>0.004019515692765141</v>
      </c>
      <c r="F134">
        <f>F94*10000/F62</f>
        <v>-0.033990056811664705</v>
      </c>
      <c r="G134">
        <f>AVERAGE(C134:E134)</f>
        <v>0.0030701924288446584</v>
      </c>
      <c r="H134">
        <f>STDEV(C134:E134)</f>
        <v>0.005593330538893334</v>
      </c>
      <c r="I134">
        <f>(B134*B4+C134*C4+D134*D4+E134*E4+F134*F4)/SUM(B4:F4)</f>
        <v>-0.0024457300662927613</v>
      </c>
    </row>
    <row r="135" spans="1:9" ht="12.75">
      <c r="A135" t="s">
        <v>94</v>
      </c>
      <c r="B135">
        <f>B95*10000/B62</f>
        <v>-0.0003729526880051669</v>
      </c>
      <c r="C135">
        <f>C95*10000/C62</f>
        <v>0.0036991722836330035</v>
      </c>
      <c r="D135">
        <f>D95*10000/D62</f>
        <v>0.00045224477313398975</v>
      </c>
      <c r="E135">
        <f>E95*10000/E62</f>
        <v>-0.001570174104917928</v>
      </c>
      <c r="F135">
        <f>F95*10000/F62</f>
        <v>0.005656626872093626</v>
      </c>
      <c r="G135">
        <f>AVERAGE(C135:E135)</f>
        <v>0.0008604143172830217</v>
      </c>
      <c r="H135">
        <f>STDEV(C135:E135)</f>
        <v>0.002658280388373621</v>
      </c>
      <c r="I135">
        <f>(B135*B4+C135*C4+D135*D4+E135*E4+F135*F4)/SUM(B4:F4)</f>
        <v>0.0013210528716767413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2005-11-29T08:42:36Z</cp:lastPrinted>
  <dcterms:created xsi:type="dcterms:W3CDTF">2005-11-29T08:42:36Z</dcterms:created>
  <dcterms:modified xsi:type="dcterms:W3CDTF">2005-11-29T12:26:17Z</dcterms:modified>
  <cp:category/>
  <cp:version/>
  <cp:contentType/>
  <cp:contentStatus/>
</cp:coreProperties>
</file>