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<sst xmlns="http://schemas.openxmlformats.org/spreadsheetml/2006/main" count="204" uniqueCount="98">
  <si>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29/11/2005       10:45:32</t>
  </si>
  <si>
    <t>LISSNER</t>
  </si>
  <si>
    <t>HCMQAP750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</si>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</sst>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160587"/>
        <c:axId val="10445284"/>
      </c:lineChart>
      <c:catAx>
        <c:axId val="11605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445284"/>
        <c:crosses val="autoZero"/>
        <c:auto val="1"/>
        <c:lblOffset val="100"/>
        <c:noMultiLvlLbl val="0"/>
      </c:catAx>
      <c:valAx>
        <c:axId val="10445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6058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-0.002267</v>
      </c>
      <c r="C4" s="12">
        <v>-0.003759</v>
      </c>
      <c r="D4" s="12">
        <v>-0.003757</v>
      </c>
      <c r="E4" s="12">
        <v>-0.00376</v>
      </c>
      <c r="F4" s="24">
        <v>-0.002079</v>
      </c>
      <c r="G4" s="34">
        <v>-0.011714</v>
      </c>
    </row>
    <row r="5" spans="1:7" ht="12.75" thickBot="1">
      <c r="A5" s="44" t="s">
        <v>13</v>
      </c>
      <c r="B5" s="45">
        <v>8.008537</v>
      </c>
      <c r="C5" s="46">
        <v>3.85782</v>
      </c>
      <c r="D5" s="46">
        <v>-2.25337</v>
      </c>
      <c r="E5" s="46">
        <v>-3.823603</v>
      </c>
      <c r="F5" s="47">
        <v>-4.69255</v>
      </c>
      <c r="G5" s="48">
        <v>2.190087</v>
      </c>
    </row>
    <row r="6" spans="1:7" ht="12.75" thickTop="1">
      <c r="A6" s="6" t="s">
        <v>14</v>
      </c>
      <c r="B6" s="39">
        <v>-237.0413</v>
      </c>
      <c r="C6" s="40">
        <v>161.1604</v>
      </c>
      <c r="D6" s="40">
        <v>-33.9513</v>
      </c>
      <c r="E6" s="40">
        <v>157.977</v>
      </c>
      <c r="F6" s="41">
        <v>-257.3048</v>
      </c>
      <c r="G6" s="42">
        <v>-0.001181618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2.374846</v>
      </c>
      <c r="C8" s="13">
        <v>0.4912306</v>
      </c>
      <c r="D8" s="13">
        <v>-0.1632407</v>
      </c>
      <c r="E8" s="13">
        <v>0.7498009</v>
      </c>
      <c r="F8" s="25">
        <v>-3.708751</v>
      </c>
      <c r="G8" s="35">
        <v>0.1105973</v>
      </c>
    </row>
    <row r="9" spans="1:7" ht="12">
      <c r="A9" s="20" t="s">
        <v>17</v>
      </c>
      <c r="B9" s="29">
        <v>0.3139009</v>
      </c>
      <c r="C9" s="13">
        <v>0.9131818</v>
      </c>
      <c r="D9" s="13">
        <v>-0.04154882</v>
      </c>
      <c r="E9" s="13">
        <v>-0.2380488</v>
      </c>
      <c r="F9" s="25">
        <v>0.03425779</v>
      </c>
      <c r="G9" s="35">
        <v>0.2025777</v>
      </c>
    </row>
    <row r="10" spans="1:7" ht="12">
      <c r="A10" s="20" t="s">
        <v>18</v>
      </c>
      <c r="B10" s="29">
        <v>-0.4123266</v>
      </c>
      <c r="C10" s="13">
        <v>0.193215</v>
      </c>
      <c r="D10" s="13">
        <v>-0.005967851</v>
      </c>
      <c r="E10" s="13">
        <v>0.1452081</v>
      </c>
      <c r="F10" s="25">
        <v>-2.026192</v>
      </c>
      <c r="G10" s="35">
        <v>-0.2494248</v>
      </c>
    </row>
    <row r="11" spans="1:7" ht="12">
      <c r="A11" s="21" t="s">
        <v>19</v>
      </c>
      <c r="B11" s="31">
        <v>2.658242</v>
      </c>
      <c r="C11" s="15">
        <v>1.994984</v>
      </c>
      <c r="D11" s="15">
        <v>1.82157</v>
      </c>
      <c r="E11" s="15">
        <v>1.133962</v>
      </c>
      <c r="F11" s="27">
        <v>12.81364</v>
      </c>
      <c r="G11" s="37">
        <v>3.281781</v>
      </c>
    </row>
    <row r="12" spans="1:7" ht="12">
      <c r="A12" s="20" t="s">
        <v>20</v>
      </c>
      <c r="B12" s="29">
        <v>-0.1054796</v>
      </c>
      <c r="C12" s="13">
        <v>0.4485296</v>
      </c>
      <c r="D12" s="13">
        <v>0.3161959</v>
      </c>
      <c r="E12" s="13">
        <v>0.6167653</v>
      </c>
      <c r="F12" s="25">
        <v>-0.1690558</v>
      </c>
      <c r="G12" s="35">
        <v>0.2946258</v>
      </c>
    </row>
    <row r="13" spans="1:7" ht="12">
      <c r="A13" s="20" t="s">
        <v>21</v>
      </c>
      <c r="B13" s="29">
        <v>0.170268</v>
      </c>
      <c r="C13" s="13">
        <v>0.1678008</v>
      </c>
      <c r="D13" s="13">
        <v>0.02350721</v>
      </c>
      <c r="E13" s="13">
        <v>0.02364089</v>
      </c>
      <c r="F13" s="25">
        <v>-0.09965952</v>
      </c>
      <c r="G13" s="35">
        <v>0.06317527</v>
      </c>
    </row>
    <row r="14" spans="1:7" ht="12">
      <c r="A14" s="20" t="s">
        <v>22</v>
      </c>
      <c r="B14" s="29">
        <v>0.05353255</v>
      </c>
      <c r="C14" s="13">
        <v>-0.08435825</v>
      </c>
      <c r="D14" s="13">
        <v>-0.1003366</v>
      </c>
      <c r="E14" s="13">
        <v>-0.001497744</v>
      </c>
      <c r="F14" s="25">
        <v>0.1408549</v>
      </c>
      <c r="G14" s="35">
        <v>-0.01827802</v>
      </c>
    </row>
    <row r="15" spans="1:7" ht="12">
      <c r="A15" s="21" t="s">
        <v>23</v>
      </c>
      <c r="B15" s="31">
        <v>-0.4054192</v>
      </c>
      <c r="C15" s="15">
        <v>-0.1427498</v>
      </c>
      <c r="D15" s="15">
        <v>-0.1568994</v>
      </c>
      <c r="E15" s="15">
        <v>-0.2423105</v>
      </c>
      <c r="F15" s="27">
        <v>-0.443375</v>
      </c>
      <c r="G15" s="37">
        <v>-0.2482348</v>
      </c>
    </row>
    <row r="16" spans="1:7" ht="12">
      <c r="A16" s="20" t="s">
        <v>24</v>
      </c>
      <c r="B16" s="29">
        <v>-0.002283965</v>
      </c>
      <c r="C16" s="13">
        <v>0.05069605</v>
      </c>
      <c r="D16" s="13">
        <v>0.03808738</v>
      </c>
      <c r="E16" s="13">
        <v>0.02519726</v>
      </c>
      <c r="F16" s="25">
        <v>-0.008894405</v>
      </c>
      <c r="G16" s="35">
        <v>0.02590959</v>
      </c>
    </row>
    <row r="17" spans="1:7" ht="12">
      <c r="A17" s="20" t="s">
        <v>25</v>
      </c>
      <c r="B17" s="29">
        <v>-0.01444402</v>
      </c>
      <c r="C17" s="13">
        <v>-0.02067858</v>
      </c>
      <c r="D17" s="13">
        <v>-0.01318094</v>
      </c>
      <c r="E17" s="13">
        <v>-0.01029547</v>
      </c>
      <c r="F17" s="25">
        <v>-0.001622841</v>
      </c>
      <c r="G17" s="35">
        <v>-0.01293502</v>
      </c>
    </row>
    <row r="18" spans="1:7" ht="12">
      <c r="A18" s="20" t="s">
        <v>26</v>
      </c>
      <c r="B18" s="29">
        <v>0.06289659</v>
      </c>
      <c r="C18" s="13">
        <v>-0.05107811</v>
      </c>
      <c r="D18" s="13">
        <v>-0.002130226</v>
      </c>
      <c r="E18" s="13">
        <v>-0.04584644</v>
      </c>
      <c r="F18" s="25">
        <v>0.02104067</v>
      </c>
      <c r="G18" s="35">
        <v>-0.01190688</v>
      </c>
    </row>
    <row r="19" spans="1:7" ht="12">
      <c r="A19" s="21" t="s">
        <v>27</v>
      </c>
      <c r="B19" s="31">
        <v>-0.2138456</v>
      </c>
      <c r="C19" s="15">
        <v>-0.2070555</v>
      </c>
      <c r="D19" s="15">
        <v>-0.2054213</v>
      </c>
      <c r="E19" s="15">
        <v>-0.196328</v>
      </c>
      <c r="F19" s="27">
        <v>-0.1428073</v>
      </c>
      <c r="G19" s="37">
        <v>-0.1965174</v>
      </c>
    </row>
    <row r="20" spans="1:7" ht="12.75" thickBot="1">
      <c r="A20" s="44" t="s">
        <v>28</v>
      </c>
      <c r="B20" s="45">
        <v>-0.007090874</v>
      </c>
      <c r="C20" s="46">
        <v>0.0001941537</v>
      </c>
      <c r="D20" s="46">
        <v>-0.003043889</v>
      </c>
      <c r="E20" s="46">
        <v>-0.005195902</v>
      </c>
      <c r="F20" s="47">
        <v>-0.0002872913</v>
      </c>
      <c r="G20" s="48">
        <v>-0.003003095</v>
      </c>
    </row>
    <row r="21" spans="1:7" ht="12.75" thickTop="1">
      <c r="A21" s="6" t="s">
        <v>29</v>
      </c>
      <c r="B21" s="39">
        <v>-113.0895</v>
      </c>
      <c r="C21" s="40">
        <v>76.46679</v>
      </c>
      <c r="D21" s="40">
        <v>17.25375</v>
      </c>
      <c r="E21" s="40">
        <v>62.54084</v>
      </c>
      <c r="F21" s="41">
        <v>-159.2412</v>
      </c>
      <c r="G21" s="43">
        <v>0.001722895</v>
      </c>
    </row>
    <row r="22" spans="1:7" ht="12">
      <c r="A22" s="20" t="s">
        <v>30</v>
      </c>
      <c r="B22" s="29">
        <v>160.1844</v>
      </c>
      <c r="C22" s="13">
        <v>77.15792</v>
      </c>
      <c r="D22" s="13">
        <v>-45.06771</v>
      </c>
      <c r="E22" s="13">
        <v>-76.47354</v>
      </c>
      <c r="F22" s="25">
        <v>-93.85375</v>
      </c>
      <c r="G22" s="36">
        <v>0</v>
      </c>
    </row>
    <row r="23" spans="1:7" ht="12">
      <c r="A23" s="20" t="s">
        <v>31</v>
      </c>
      <c r="B23" s="29">
        <v>3.132389</v>
      </c>
      <c r="C23" s="13">
        <v>0.427206</v>
      </c>
      <c r="D23" s="13">
        <v>2.018632</v>
      </c>
      <c r="E23" s="13">
        <v>0.9596115</v>
      </c>
      <c r="F23" s="25">
        <v>3.290553</v>
      </c>
      <c r="G23" s="35">
        <v>1.711687</v>
      </c>
    </row>
    <row r="24" spans="1:7" ht="12">
      <c r="A24" s="20" t="s">
        <v>32</v>
      </c>
      <c r="B24" s="29">
        <v>-1.236054</v>
      </c>
      <c r="C24" s="13">
        <v>0.8557281</v>
      </c>
      <c r="D24" s="13">
        <v>2.25079</v>
      </c>
      <c r="E24" s="13">
        <v>4.447712</v>
      </c>
      <c r="F24" s="25">
        <v>4.341241</v>
      </c>
      <c r="G24" s="35">
        <v>2.216032</v>
      </c>
    </row>
    <row r="25" spans="1:7" ht="12">
      <c r="A25" s="20" t="s">
        <v>33</v>
      </c>
      <c r="B25" s="29">
        <v>0.4618039</v>
      </c>
      <c r="C25" s="13">
        <v>0.409579</v>
      </c>
      <c r="D25" s="13">
        <v>1.271441</v>
      </c>
      <c r="E25" s="13">
        <v>0.5987739</v>
      </c>
      <c r="F25" s="25">
        <v>-2.19571</v>
      </c>
      <c r="G25" s="35">
        <v>0.3233429</v>
      </c>
    </row>
    <row r="26" spans="1:7" ht="12">
      <c r="A26" s="21" t="s">
        <v>34</v>
      </c>
      <c r="B26" s="31">
        <v>0.2657733</v>
      </c>
      <c r="C26" s="15">
        <v>-0.09834428</v>
      </c>
      <c r="D26" s="15">
        <v>-0.3235492</v>
      </c>
      <c r="E26" s="15">
        <v>0.1871654</v>
      </c>
      <c r="F26" s="27">
        <v>1.50232</v>
      </c>
      <c r="G26" s="37">
        <v>0.1819547</v>
      </c>
    </row>
    <row r="27" spans="1:7" ht="12">
      <c r="A27" s="20" t="s">
        <v>35</v>
      </c>
      <c r="B27" s="29">
        <v>0.3331201</v>
      </c>
      <c r="C27" s="13">
        <v>0.3315944</v>
      </c>
      <c r="D27" s="13">
        <v>-0.07148616</v>
      </c>
      <c r="E27" s="13">
        <v>0.160175</v>
      </c>
      <c r="F27" s="25">
        <v>0.169416</v>
      </c>
      <c r="G27" s="35">
        <v>0.1720217</v>
      </c>
    </row>
    <row r="28" spans="1:7" ht="12">
      <c r="A28" s="20" t="s">
        <v>36</v>
      </c>
      <c r="B28" s="29">
        <v>-0.315623</v>
      </c>
      <c r="C28" s="13">
        <v>0.3403625</v>
      </c>
      <c r="D28" s="13">
        <v>0.1779714</v>
      </c>
      <c r="E28" s="13">
        <v>0.4909178</v>
      </c>
      <c r="F28" s="25">
        <v>0.2456296</v>
      </c>
      <c r="G28" s="35">
        <v>0.229737</v>
      </c>
    </row>
    <row r="29" spans="1:7" ht="12">
      <c r="A29" s="20" t="s">
        <v>37</v>
      </c>
      <c r="B29" s="29">
        <v>0.1459883</v>
      </c>
      <c r="C29" s="13">
        <v>0.0005304561</v>
      </c>
      <c r="D29" s="13">
        <v>0.05985005</v>
      </c>
      <c r="E29" s="13">
        <v>0.04542052</v>
      </c>
      <c r="F29" s="25">
        <v>0.1089159</v>
      </c>
      <c r="G29" s="35">
        <v>0.06113386</v>
      </c>
    </row>
    <row r="30" spans="1:7" ht="12">
      <c r="A30" s="21" t="s">
        <v>38</v>
      </c>
      <c r="B30" s="31">
        <v>-0.0016307</v>
      </c>
      <c r="C30" s="15">
        <v>0.008189081</v>
      </c>
      <c r="D30" s="15">
        <v>0.00753896</v>
      </c>
      <c r="E30" s="15">
        <v>-0.003693385</v>
      </c>
      <c r="F30" s="27">
        <v>0.2437892</v>
      </c>
      <c r="G30" s="37">
        <v>0.0351053</v>
      </c>
    </row>
    <row r="31" spans="1:7" ht="12">
      <c r="A31" s="20" t="s">
        <v>39</v>
      </c>
      <c r="B31" s="29">
        <v>0.04597489</v>
      </c>
      <c r="C31" s="13">
        <v>0.03599059</v>
      </c>
      <c r="D31" s="13">
        <v>-0.0312262</v>
      </c>
      <c r="E31" s="13">
        <v>0.02570725</v>
      </c>
      <c r="F31" s="25">
        <v>0.07895186</v>
      </c>
      <c r="G31" s="35">
        <v>0.0245128</v>
      </c>
    </row>
    <row r="32" spans="1:7" ht="12">
      <c r="A32" s="20" t="s">
        <v>40</v>
      </c>
      <c r="B32" s="29">
        <v>-0.03520134</v>
      </c>
      <c r="C32" s="13">
        <v>0.05532626</v>
      </c>
      <c r="D32" s="13">
        <v>0.01369518</v>
      </c>
      <c r="E32" s="13">
        <v>0.02450906</v>
      </c>
      <c r="F32" s="25">
        <v>0.005222068</v>
      </c>
      <c r="G32" s="35">
        <v>0.01809206</v>
      </c>
    </row>
    <row r="33" spans="1:7" ht="12">
      <c r="A33" s="20" t="s">
        <v>41</v>
      </c>
      <c r="B33" s="29">
        <v>0.1135152</v>
      </c>
      <c r="C33" s="13">
        <v>0.03647315</v>
      </c>
      <c r="D33" s="13">
        <v>0.0476641</v>
      </c>
      <c r="E33" s="13">
        <v>0.04859887</v>
      </c>
      <c r="F33" s="25">
        <v>0.08247168</v>
      </c>
      <c r="G33" s="35">
        <v>0.05938493</v>
      </c>
    </row>
    <row r="34" spans="1:7" ht="12">
      <c r="A34" s="21" t="s">
        <v>42</v>
      </c>
      <c r="B34" s="31">
        <v>-0.02631613</v>
      </c>
      <c r="C34" s="15">
        <v>-0.009504927</v>
      </c>
      <c r="D34" s="15">
        <v>0.008645944</v>
      </c>
      <c r="E34" s="15">
        <v>0.01330769</v>
      </c>
      <c r="F34" s="27">
        <v>-0.02279941</v>
      </c>
      <c r="G34" s="37">
        <v>-0.003846452</v>
      </c>
    </row>
    <row r="35" spans="1:7" ht="12.75" thickBot="1">
      <c r="A35" s="22" t="s">
        <v>43</v>
      </c>
      <c r="B35" s="32">
        <v>0.003942971</v>
      </c>
      <c r="C35" s="16">
        <v>0.003045117</v>
      </c>
      <c r="D35" s="16">
        <v>0.002865751</v>
      </c>
      <c r="E35" s="16">
        <v>0.002317349</v>
      </c>
      <c r="F35" s="28">
        <v>0.005628225</v>
      </c>
      <c r="G35" s="38">
        <v>0.00330098</v>
      </c>
    </row>
    <row r="36" spans="1:7" ht="12">
      <c r="A36" s="4" t="s">
        <v>44</v>
      </c>
      <c r="B36" s="3">
        <v>20.41626</v>
      </c>
      <c r="C36" s="3">
        <v>20.41931</v>
      </c>
      <c r="D36" s="3">
        <v>20.43152</v>
      </c>
      <c r="E36" s="3">
        <v>20.43762</v>
      </c>
      <c r="F36" s="3">
        <v>20.45288</v>
      </c>
      <c r="G36" s="3"/>
    </row>
    <row r="37" spans="1:6" ht="12">
      <c r="A37" s="4" t="s">
        <v>45</v>
      </c>
      <c r="B37" s="2">
        <v>0.05950928</v>
      </c>
      <c r="C37" s="2">
        <v>-0.04018148</v>
      </c>
      <c r="D37" s="2">
        <v>-0.1052856</v>
      </c>
      <c r="E37" s="2">
        <v>-0.1424154</v>
      </c>
      <c r="F37" s="2">
        <v>-0.1790365</v>
      </c>
    </row>
    <row r="38" spans="1:7" ht="12">
      <c r="A38" s="4" t="s">
        <v>53</v>
      </c>
      <c r="B38" s="2">
        <v>0.0004059456</v>
      </c>
      <c r="C38" s="2">
        <v>-0.0002749594</v>
      </c>
      <c r="D38" s="2">
        <v>5.784822E-05</v>
      </c>
      <c r="E38" s="2">
        <v>-0.0002677322</v>
      </c>
      <c r="F38" s="2">
        <v>0.0004348392</v>
      </c>
      <c r="G38" s="2">
        <v>9.376268E-05</v>
      </c>
    </row>
    <row r="39" spans="1:7" ht="12.75" thickBot="1">
      <c r="A39" s="4" t="s">
        <v>54</v>
      </c>
      <c r="B39" s="2">
        <v>0.0001857496</v>
      </c>
      <c r="C39" s="2">
        <v>-0.000127872</v>
      </c>
      <c r="D39" s="2">
        <v>-2.907066E-05</v>
      </c>
      <c r="E39" s="2">
        <v>-0.0001083669</v>
      </c>
      <c r="F39" s="2">
        <v>0.0002747911</v>
      </c>
      <c r="G39" s="2">
        <v>0.000601489</v>
      </c>
    </row>
    <row r="40" spans="2:7" ht="12.75" thickBot="1">
      <c r="B40" s="7" t="s">
        <v>46</v>
      </c>
      <c r="C40" s="18">
        <v>-0.003758</v>
      </c>
      <c r="D40" s="17" t="s">
        <v>47</v>
      </c>
      <c r="E40" s="18">
        <v>3.116772</v>
      </c>
      <c r="F40" s="17" t="s">
        <v>48</v>
      </c>
      <c r="G40" s="8">
        <v>55.098119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0.002267</v>
      </c>
      <c r="C4">
        <v>0.003759</v>
      </c>
      <c r="D4">
        <v>0.003757</v>
      </c>
      <c r="E4">
        <v>0.00376</v>
      </c>
      <c r="F4">
        <v>0.002079</v>
      </c>
      <c r="G4">
        <v>0.011714</v>
      </c>
    </row>
    <row r="5" spans="1:7" ht="12.75">
      <c r="A5" t="s">
        <v>13</v>
      </c>
      <c r="B5">
        <v>8.008537</v>
      </c>
      <c r="C5">
        <v>3.85782</v>
      </c>
      <c r="D5">
        <v>-2.25337</v>
      </c>
      <c r="E5">
        <v>-3.823603</v>
      </c>
      <c r="F5">
        <v>-4.69255</v>
      </c>
      <c r="G5">
        <v>2.190087</v>
      </c>
    </row>
    <row r="6" spans="1:7" ht="12.75">
      <c r="A6" t="s">
        <v>14</v>
      </c>
      <c r="B6" s="49">
        <v>-237.0413</v>
      </c>
      <c r="C6" s="49">
        <v>161.1604</v>
      </c>
      <c r="D6" s="49">
        <v>-33.9513</v>
      </c>
      <c r="E6" s="49">
        <v>157.977</v>
      </c>
      <c r="F6" s="49">
        <v>-257.3048</v>
      </c>
      <c r="G6" s="49">
        <v>-0.001181618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2.374846</v>
      </c>
      <c r="C8" s="49">
        <v>0.4912306</v>
      </c>
      <c r="D8" s="49">
        <v>-0.1632407</v>
      </c>
      <c r="E8" s="49">
        <v>0.7498009</v>
      </c>
      <c r="F8" s="49">
        <v>-3.708751</v>
      </c>
      <c r="G8" s="49">
        <v>0.1105973</v>
      </c>
    </row>
    <row r="9" spans="1:7" ht="12.75">
      <c r="A9" t="s">
        <v>17</v>
      </c>
      <c r="B9" s="49">
        <v>0.3139009</v>
      </c>
      <c r="C9" s="49">
        <v>0.9131818</v>
      </c>
      <c r="D9" s="49">
        <v>-0.04154882</v>
      </c>
      <c r="E9" s="49">
        <v>-0.2380488</v>
      </c>
      <c r="F9" s="49">
        <v>0.03425779</v>
      </c>
      <c r="G9" s="49">
        <v>0.2025777</v>
      </c>
    </row>
    <row r="10" spans="1:7" ht="12.75">
      <c r="A10" t="s">
        <v>18</v>
      </c>
      <c r="B10" s="49">
        <v>-0.4123266</v>
      </c>
      <c r="C10" s="49">
        <v>0.193215</v>
      </c>
      <c r="D10" s="49">
        <v>-0.005967851</v>
      </c>
      <c r="E10" s="49">
        <v>0.1452081</v>
      </c>
      <c r="F10" s="49">
        <v>-2.026192</v>
      </c>
      <c r="G10" s="49">
        <v>-0.2494248</v>
      </c>
    </row>
    <row r="11" spans="1:7" ht="12.75">
      <c r="A11" t="s">
        <v>19</v>
      </c>
      <c r="B11" s="49">
        <v>2.658242</v>
      </c>
      <c r="C11" s="49">
        <v>1.994984</v>
      </c>
      <c r="D11" s="49">
        <v>1.82157</v>
      </c>
      <c r="E11" s="49">
        <v>1.133962</v>
      </c>
      <c r="F11" s="49">
        <v>12.81364</v>
      </c>
      <c r="G11" s="49">
        <v>3.281781</v>
      </c>
    </row>
    <row r="12" spans="1:7" ht="12.75">
      <c r="A12" t="s">
        <v>20</v>
      </c>
      <c r="B12" s="49">
        <v>-0.1054796</v>
      </c>
      <c r="C12" s="49">
        <v>0.4485296</v>
      </c>
      <c r="D12" s="49">
        <v>0.3161959</v>
      </c>
      <c r="E12" s="49">
        <v>0.6167653</v>
      </c>
      <c r="F12" s="49">
        <v>-0.1690558</v>
      </c>
      <c r="G12" s="49">
        <v>0.2946258</v>
      </c>
    </row>
    <row r="13" spans="1:7" ht="12.75">
      <c r="A13" t="s">
        <v>21</v>
      </c>
      <c r="B13" s="49">
        <v>0.170268</v>
      </c>
      <c r="C13" s="49">
        <v>0.1678008</v>
      </c>
      <c r="D13" s="49">
        <v>0.02350721</v>
      </c>
      <c r="E13" s="49">
        <v>0.02364089</v>
      </c>
      <c r="F13" s="49">
        <v>-0.09965952</v>
      </c>
      <c r="G13" s="49">
        <v>0.06317527</v>
      </c>
    </row>
    <row r="14" spans="1:7" ht="12.75">
      <c r="A14" t="s">
        <v>22</v>
      </c>
      <c r="B14" s="49">
        <v>0.05353255</v>
      </c>
      <c r="C14" s="49">
        <v>-0.08435825</v>
      </c>
      <c r="D14" s="49">
        <v>-0.1003366</v>
      </c>
      <c r="E14" s="49">
        <v>-0.001497744</v>
      </c>
      <c r="F14" s="49">
        <v>0.1408549</v>
      </c>
      <c r="G14" s="49">
        <v>-0.01827802</v>
      </c>
    </row>
    <row r="15" spans="1:7" ht="12.75">
      <c r="A15" t="s">
        <v>23</v>
      </c>
      <c r="B15" s="49">
        <v>-0.4054192</v>
      </c>
      <c r="C15" s="49">
        <v>-0.1427498</v>
      </c>
      <c r="D15" s="49">
        <v>-0.1568994</v>
      </c>
      <c r="E15" s="49">
        <v>-0.2423105</v>
      </c>
      <c r="F15" s="49">
        <v>-0.443375</v>
      </c>
      <c r="G15" s="49">
        <v>-0.2482348</v>
      </c>
    </row>
    <row r="16" spans="1:7" ht="12.75">
      <c r="A16" t="s">
        <v>24</v>
      </c>
      <c r="B16" s="49">
        <v>-0.002283965</v>
      </c>
      <c r="C16" s="49">
        <v>0.05069605</v>
      </c>
      <c r="D16" s="49">
        <v>0.03808738</v>
      </c>
      <c r="E16" s="49">
        <v>0.02519726</v>
      </c>
      <c r="F16" s="49">
        <v>-0.008894405</v>
      </c>
      <c r="G16" s="49">
        <v>0.02590959</v>
      </c>
    </row>
    <row r="17" spans="1:7" ht="12.75">
      <c r="A17" t="s">
        <v>25</v>
      </c>
      <c r="B17" s="49">
        <v>-0.01444402</v>
      </c>
      <c r="C17" s="49">
        <v>-0.02067858</v>
      </c>
      <c r="D17" s="49">
        <v>-0.01318094</v>
      </c>
      <c r="E17" s="49">
        <v>-0.01029547</v>
      </c>
      <c r="F17" s="49">
        <v>-0.001622841</v>
      </c>
      <c r="G17" s="49">
        <v>-0.01293502</v>
      </c>
    </row>
    <row r="18" spans="1:7" ht="12.75">
      <c r="A18" t="s">
        <v>26</v>
      </c>
      <c r="B18" s="49">
        <v>0.06289659</v>
      </c>
      <c r="C18" s="49">
        <v>-0.05107811</v>
      </c>
      <c r="D18" s="49">
        <v>-0.002130226</v>
      </c>
      <c r="E18" s="49">
        <v>-0.04584644</v>
      </c>
      <c r="F18" s="49">
        <v>0.02104067</v>
      </c>
      <c r="G18" s="49">
        <v>-0.01190688</v>
      </c>
    </row>
    <row r="19" spans="1:7" ht="12.75">
      <c r="A19" t="s">
        <v>27</v>
      </c>
      <c r="B19" s="49">
        <v>-0.2138456</v>
      </c>
      <c r="C19" s="49">
        <v>-0.2070555</v>
      </c>
      <c r="D19" s="49">
        <v>-0.2054213</v>
      </c>
      <c r="E19" s="49">
        <v>-0.196328</v>
      </c>
      <c r="F19" s="49">
        <v>-0.1428073</v>
      </c>
      <c r="G19" s="49">
        <v>-0.1965174</v>
      </c>
    </row>
    <row r="20" spans="1:7" ht="12.75">
      <c r="A20" t="s">
        <v>28</v>
      </c>
      <c r="B20" s="49">
        <v>-0.007090874</v>
      </c>
      <c r="C20" s="49">
        <v>0.0001941537</v>
      </c>
      <c r="D20" s="49">
        <v>-0.003043889</v>
      </c>
      <c r="E20" s="49">
        <v>-0.005195902</v>
      </c>
      <c r="F20" s="49">
        <v>-0.0002872913</v>
      </c>
      <c r="G20" s="49">
        <v>-0.003003095</v>
      </c>
    </row>
    <row r="21" spans="1:7" ht="12.75">
      <c r="A21" t="s">
        <v>29</v>
      </c>
      <c r="B21" s="49">
        <v>-113.0895</v>
      </c>
      <c r="C21" s="49">
        <v>76.46679</v>
      </c>
      <c r="D21" s="49">
        <v>17.25375</v>
      </c>
      <c r="E21" s="49">
        <v>62.54084</v>
      </c>
      <c r="F21" s="49">
        <v>-159.2412</v>
      </c>
      <c r="G21" s="49">
        <v>0.001722895</v>
      </c>
    </row>
    <row r="22" spans="1:7" ht="12.75">
      <c r="A22" t="s">
        <v>30</v>
      </c>
      <c r="B22" s="49">
        <v>160.1844</v>
      </c>
      <c r="C22" s="49">
        <v>77.15792</v>
      </c>
      <c r="D22" s="49">
        <v>-45.06771</v>
      </c>
      <c r="E22" s="49">
        <v>-76.47354</v>
      </c>
      <c r="F22" s="49">
        <v>-93.85375</v>
      </c>
      <c r="G22" s="49">
        <v>0</v>
      </c>
    </row>
    <row r="23" spans="1:7" ht="12.75">
      <c r="A23" t="s">
        <v>31</v>
      </c>
      <c r="B23" s="49">
        <v>3.132389</v>
      </c>
      <c r="C23" s="49">
        <v>0.427206</v>
      </c>
      <c r="D23" s="49">
        <v>2.018632</v>
      </c>
      <c r="E23" s="49">
        <v>0.9596115</v>
      </c>
      <c r="F23" s="49">
        <v>3.290553</v>
      </c>
      <c r="G23" s="49">
        <v>1.711687</v>
      </c>
    </row>
    <row r="24" spans="1:7" ht="12.75">
      <c r="A24" t="s">
        <v>32</v>
      </c>
      <c r="B24" s="49">
        <v>-1.236054</v>
      </c>
      <c r="C24" s="49">
        <v>0.8557281</v>
      </c>
      <c r="D24" s="49">
        <v>2.25079</v>
      </c>
      <c r="E24" s="49">
        <v>4.447712</v>
      </c>
      <c r="F24" s="49">
        <v>4.341241</v>
      </c>
      <c r="G24" s="49">
        <v>2.216032</v>
      </c>
    </row>
    <row r="25" spans="1:7" ht="12.75">
      <c r="A25" t="s">
        <v>33</v>
      </c>
      <c r="B25" s="49">
        <v>0.4618039</v>
      </c>
      <c r="C25" s="49">
        <v>0.409579</v>
      </c>
      <c r="D25" s="49">
        <v>1.271441</v>
      </c>
      <c r="E25" s="49">
        <v>0.5987739</v>
      </c>
      <c r="F25" s="49">
        <v>-2.19571</v>
      </c>
      <c r="G25" s="49">
        <v>0.3233429</v>
      </c>
    </row>
    <row r="26" spans="1:7" ht="12.75">
      <c r="A26" t="s">
        <v>34</v>
      </c>
      <c r="B26" s="49">
        <v>0.2657733</v>
      </c>
      <c r="C26" s="49">
        <v>-0.09834428</v>
      </c>
      <c r="D26" s="49">
        <v>-0.3235492</v>
      </c>
      <c r="E26" s="49">
        <v>0.1871654</v>
      </c>
      <c r="F26" s="49">
        <v>1.50232</v>
      </c>
      <c r="G26" s="49">
        <v>0.1819547</v>
      </c>
    </row>
    <row r="27" spans="1:7" ht="12.75">
      <c r="A27" t="s">
        <v>35</v>
      </c>
      <c r="B27" s="49">
        <v>0.3331201</v>
      </c>
      <c r="C27" s="49">
        <v>0.3315944</v>
      </c>
      <c r="D27" s="49">
        <v>-0.07148616</v>
      </c>
      <c r="E27" s="49">
        <v>0.160175</v>
      </c>
      <c r="F27" s="49">
        <v>0.169416</v>
      </c>
      <c r="G27" s="49">
        <v>0.1720217</v>
      </c>
    </row>
    <row r="28" spans="1:7" ht="12.75">
      <c r="A28" t="s">
        <v>36</v>
      </c>
      <c r="B28" s="49">
        <v>-0.315623</v>
      </c>
      <c r="C28" s="49">
        <v>0.3403625</v>
      </c>
      <c r="D28" s="49">
        <v>0.1779714</v>
      </c>
      <c r="E28" s="49">
        <v>0.4909178</v>
      </c>
      <c r="F28" s="49">
        <v>0.2456296</v>
      </c>
      <c r="G28" s="49">
        <v>0.229737</v>
      </c>
    </row>
    <row r="29" spans="1:7" ht="12.75">
      <c r="A29" t="s">
        <v>37</v>
      </c>
      <c r="B29" s="49">
        <v>0.1459883</v>
      </c>
      <c r="C29" s="49">
        <v>0.0005304561</v>
      </c>
      <c r="D29" s="49">
        <v>0.05985005</v>
      </c>
      <c r="E29" s="49">
        <v>0.04542052</v>
      </c>
      <c r="F29" s="49">
        <v>0.1089159</v>
      </c>
      <c r="G29" s="49">
        <v>0.06113386</v>
      </c>
    </row>
    <row r="30" spans="1:7" ht="12.75">
      <c r="A30" t="s">
        <v>38</v>
      </c>
      <c r="B30" s="49">
        <v>-0.0016307</v>
      </c>
      <c r="C30" s="49">
        <v>0.008189081</v>
      </c>
      <c r="D30" s="49">
        <v>0.00753896</v>
      </c>
      <c r="E30" s="49">
        <v>-0.003693385</v>
      </c>
      <c r="F30" s="49">
        <v>0.2437892</v>
      </c>
      <c r="G30" s="49">
        <v>0.0351053</v>
      </c>
    </row>
    <row r="31" spans="1:7" ht="12.75">
      <c r="A31" t="s">
        <v>39</v>
      </c>
      <c r="B31" s="49">
        <v>0.04597489</v>
      </c>
      <c r="C31" s="49">
        <v>0.03599059</v>
      </c>
      <c r="D31" s="49">
        <v>-0.0312262</v>
      </c>
      <c r="E31" s="49">
        <v>0.02570725</v>
      </c>
      <c r="F31" s="49">
        <v>0.07895186</v>
      </c>
      <c r="G31" s="49">
        <v>0.0245128</v>
      </c>
    </row>
    <row r="32" spans="1:7" ht="12.75">
      <c r="A32" t="s">
        <v>40</v>
      </c>
      <c r="B32" s="49">
        <v>-0.03520134</v>
      </c>
      <c r="C32" s="49">
        <v>0.05532626</v>
      </c>
      <c r="D32" s="49">
        <v>0.01369518</v>
      </c>
      <c r="E32" s="49">
        <v>0.02450906</v>
      </c>
      <c r="F32" s="49">
        <v>0.005222068</v>
      </c>
      <c r="G32" s="49">
        <v>0.01809206</v>
      </c>
    </row>
    <row r="33" spans="1:7" ht="12.75">
      <c r="A33" t="s">
        <v>41</v>
      </c>
      <c r="B33" s="49">
        <v>0.1135152</v>
      </c>
      <c r="C33" s="49">
        <v>0.03647315</v>
      </c>
      <c r="D33" s="49">
        <v>0.0476641</v>
      </c>
      <c r="E33" s="49">
        <v>0.04859887</v>
      </c>
      <c r="F33" s="49">
        <v>0.08247168</v>
      </c>
      <c r="G33" s="49">
        <v>0.05938493</v>
      </c>
    </row>
    <row r="34" spans="1:7" ht="12.75">
      <c r="A34" t="s">
        <v>42</v>
      </c>
      <c r="B34" s="49">
        <v>-0.02631613</v>
      </c>
      <c r="C34" s="49">
        <v>-0.009504927</v>
      </c>
      <c r="D34" s="49">
        <v>0.008645944</v>
      </c>
      <c r="E34" s="49">
        <v>0.01330769</v>
      </c>
      <c r="F34" s="49">
        <v>-0.02279941</v>
      </c>
      <c r="G34" s="49">
        <v>-0.003846452</v>
      </c>
    </row>
    <row r="35" spans="1:7" ht="12.75">
      <c r="A35" t="s">
        <v>43</v>
      </c>
      <c r="B35" s="49">
        <v>0.003942971</v>
      </c>
      <c r="C35" s="49">
        <v>0.003045117</v>
      </c>
      <c r="D35" s="49">
        <v>0.002865751</v>
      </c>
      <c r="E35" s="49">
        <v>0.002317349</v>
      </c>
      <c r="F35" s="49">
        <v>0.005628225</v>
      </c>
      <c r="G35" s="49">
        <v>0.00330098</v>
      </c>
    </row>
    <row r="36" spans="1:6" ht="12.75">
      <c r="A36" t="s">
        <v>44</v>
      </c>
      <c r="B36" s="49">
        <v>20.41626</v>
      </c>
      <c r="C36" s="49">
        <v>20.41931</v>
      </c>
      <c r="D36" s="49">
        <v>20.43152</v>
      </c>
      <c r="E36" s="49">
        <v>20.43762</v>
      </c>
      <c r="F36" s="49">
        <v>20.45288</v>
      </c>
    </row>
    <row r="37" spans="1:6" ht="12.75">
      <c r="A37" t="s">
        <v>45</v>
      </c>
      <c r="B37" s="49">
        <v>0.05950928</v>
      </c>
      <c r="C37" s="49">
        <v>-0.04018148</v>
      </c>
      <c r="D37" s="49">
        <v>-0.1052856</v>
      </c>
      <c r="E37" s="49">
        <v>-0.1424154</v>
      </c>
      <c r="F37" s="49">
        <v>-0.1790365</v>
      </c>
    </row>
    <row r="38" spans="1:7" ht="12.75">
      <c r="A38" t="s">
        <v>55</v>
      </c>
      <c r="B38" s="49">
        <v>0.0004059456</v>
      </c>
      <c r="C38" s="49">
        <v>-0.0002749594</v>
      </c>
      <c r="D38" s="49">
        <v>5.784822E-05</v>
      </c>
      <c r="E38" s="49">
        <v>-0.0002677322</v>
      </c>
      <c r="F38" s="49">
        <v>0.0004348392</v>
      </c>
      <c r="G38" s="49">
        <v>9.376268E-05</v>
      </c>
    </row>
    <row r="39" spans="1:7" ht="12.75">
      <c r="A39" t="s">
        <v>56</v>
      </c>
      <c r="B39" s="49">
        <v>0.0001857496</v>
      </c>
      <c r="C39" s="49">
        <v>-0.000127872</v>
      </c>
      <c r="D39" s="49">
        <v>-2.907066E-05</v>
      </c>
      <c r="E39" s="49">
        <v>-0.0001083669</v>
      </c>
      <c r="F39" s="49">
        <v>0.0002747911</v>
      </c>
      <c r="G39" s="49">
        <v>0.000601489</v>
      </c>
    </row>
    <row r="40" spans="2:7" ht="12.75">
      <c r="B40" t="s">
        <v>46</v>
      </c>
      <c r="C40">
        <v>-0.003758</v>
      </c>
      <c r="D40" t="s">
        <v>47</v>
      </c>
      <c r="E40">
        <v>3.116772</v>
      </c>
      <c r="F40" t="s">
        <v>48</v>
      </c>
      <c r="G40">
        <v>55.098119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0.0004059456277705056</v>
      </c>
      <c r="C50">
        <f>-0.017/(C7*C7+C22*C22)*(C21*C22+C6*C7)</f>
        <v>-0.0002749593138636155</v>
      </c>
      <c r="D50">
        <f>-0.017/(D7*D7+D22*D22)*(D21*D22+D6*D7)</f>
        <v>5.7848224835822106E-05</v>
      </c>
      <c r="E50">
        <f>-0.017/(E7*E7+E22*E22)*(E21*E22+E6*E7)</f>
        <v>-0.00026773218017743365</v>
      </c>
      <c r="F50">
        <f>-0.017/(F7*F7+F22*F22)*(F21*F22+F6*F7)</f>
        <v>0.0004348391418377763</v>
      </c>
      <c r="G50">
        <f>(B50*B$4+C50*C$4+D50*D$4+E50*E$4+F50*F$4)/SUM(B$4:F$4)</f>
        <v>8.961954065903568E-08</v>
      </c>
    </row>
    <row r="51" spans="1:7" ht="12.75">
      <c r="A51" t="s">
        <v>59</v>
      </c>
      <c r="B51">
        <f>-0.017/(B7*B7+B22*B22)*(B21*B7-B6*B22)</f>
        <v>0.00018574953431829583</v>
      </c>
      <c r="C51">
        <f>-0.017/(C7*C7+C22*C22)*(C21*C7-C6*C22)</f>
        <v>-0.00012787201412576565</v>
      </c>
      <c r="D51">
        <f>-0.017/(D7*D7+D22*D22)*(D21*D7-D6*D22)</f>
        <v>-2.9070666297908436E-05</v>
      </c>
      <c r="E51">
        <f>-0.017/(E7*E7+E22*E22)*(E21*E7-E6*E22)</f>
        <v>-0.00010836687075900862</v>
      </c>
      <c r="F51">
        <f>-0.017/(F7*F7+F22*F22)*(F21*F7-F6*F22)</f>
        <v>0.00027479116841082574</v>
      </c>
      <c r="G51">
        <f>(B51*B$4+C51*C$4+D51*D$4+E51*E$4+F51*F$4)/SUM(B$4:F$4)</f>
        <v>-3.1774388735015024E-07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10000.044966888503</v>
      </c>
      <c r="C62">
        <f>C7+(2/0.017)*(C8*C50-C23*C51)</f>
        <v>9999.990536383875</v>
      </c>
      <c r="D62">
        <f>D7+(2/0.017)*(D8*D50-D23*D51)</f>
        <v>10000.005792916769</v>
      </c>
      <c r="E62">
        <f>E7+(2/0.017)*(E8*E50-E23*E51)</f>
        <v>9999.98861697244</v>
      </c>
      <c r="F62">
        <f>F7+(2/0.017)*(F8*F50-F23*F51)</f>
        <v>9999.703891175797</v>
      </c>
    </row>
    <row r="63" spans="1:6" ht="12.75">
      <c r="A63" t="s">
        <v>67</v>
      </c>
      <c r="B63">
        <f>B8+(3/0.017)*(B9*B50-B24*B51)</f>
        <v>2.4378500857883223</v>
      </c>
      <c r="C63">
        <f>C8+(3/0.017)*(C9*C50-C24*C51)</f>
        <v>0.4662310413876953</v>
      </c>
      <c r="D63">
        <f>D8+(3/0.017)*(D9*D50-D24*D51)</f>
        <v>-0.15211803420312126</v>
      </c>
      <c r="E63">
        <f>E8+(3/0.017)*(E9*E50-E24*E51)</f>
        <v>0.8461040686511612</v>
      </c>
      <c r="F63">
        <f>F8+(3/0.017)*(F9*F50-F24*F51)</f>
        <v>-3.9166400691890804</v>
      </c>
    </row>
    <row r="64" spans="1:6" ht="12.75">
      <c r="A64" t="s">
        <v>68</v>
      </c>
      <c r="B64">
        <f>B9+(4/0.017)*(B10*B50-B25*B51)</f>
        <v>0.2543333612106233</v>
      </c>
      <c r="C64">
        <f>C9+(4/0.017)*(C10*C50-C25*C51)</f>
        <v>0.9130047241989314</v>
      </c>
      <c r="D64">
        <f>D9+(4/0.017)*(D10*D50-D25*D51)</f>
        <v>-0.032933194719518985</v>
      </c>
      <c r="E64">
        <f>E9+(4/0.017)*(E10*E50-E25*E51)</f>
        <v>-0.2319287123193542</v>
      </c>
      <c r="F64">
        <f>F9+(4/0.017)*(F10*F50-F25*F51)</f>
        <v>-0.031084768608760797</v>
      </c>
    </row>
    <row r="65" spans="1:6" ht="12.75">
      <c r="A65" t="s">
        <v>69</v>
      </c>
      <c r="B65">
        <f>B10+(5/0.017)*(B11*B50-B26*B51)</f>
        <v>-0.10946352625097422</v>
      </c>
      <c r="C65">
        <f>C10+(5/0.017)*(C11*C50-C26*C51)</f>
        <v>0.028181202067576627</v>
      </c>
      <c r="D65">
        <f>D10+(5/0.017)*(D11*D50-D26*D51)</f>
        <v>0.02225826667353919</v>
      </c>
      <c r="E65">
        <f>E10+(5/0.017)*(E11*E50-E26*E51)</f>
        <v>0.06187998535705741</v>
      </c>
      <c r="F65">
        <f>F10+(5/0.017)*(F11*F50-F26*F51)</f>
        <v>-0.5088249549143378</v>
      </c>
    </row>
    <row r="66" spans="1:6" ht="12.75">
      <c r="A66" t="s">
        <v>70</v>
      </c>
      <c r="B66">
        <f>B11+(6/0.017)*(B12*B50-B27*B51)</f>
        <v>2.6212905108637483</v>
      </c>
      <c r="C66">
        <f>C11+(6/0.017)*(C12*C50-C27*C51)</f>
        <v>1.9664219715543423</v>
      </c>
      <c r="D66">
        <f>D11+(6/0.017)*(D12*D50-D27*D51)</f>
        <v>1.8272923133693244</v>
      </c>
      <c r="E66">
        <f>E11+(6/0.017)*(E12*E50-E27*E51)</f>
        <v>1.081807792387189</v>
      </c>
      <c r="F66">
        <f>F11+(6/0.017)*(F12*F50-F27*F51)</f>
        <v>12.771263729559228</v>
      </c>
    </row>
    <row r="67" spans="1:6" ht="12.75">
      <c r="A67" t="s">
        <v>71</v>
      </c>
      <c r="B67">
        <f>B12+(7/0.017)*(B13*B50-B28*B51)</f>
        <v>-0.05287815129790569</v>
      </c>
      <c r="C67">
        <f>C12+(7/0.017)*(C13*C50-C28*C51)</f>
        <v>0.44745260700110623</v>
      </c>
      <c r="D67">
        <f>D12+(7/0.017)*(D13*D50-D28*D51)</f>
        <v>0.3188862048732471</v>
      </c>
      <c r="E67">
        <f>E12+(7/0.017)*(E13*E50-E28*E51)</f>
        <v>0.6360646289031784</v>
      </c>
      <c r="F67">
        <f>F12+(7/0.017)*(F13*F50-F28*F51)</f>
        <v>-0.2146927961489023</v>
      </c>
    </row>
    <row r="68" spans="1:6" ht="12.75">
      <c r="A68" t="s">
        <v>72</v>
      </c>
      <c r="B68">
        <f>B13+(8/0.017)*(B14*B50-B29*B51)</f>
        <v>0.16773343335293472</v>
      </c>
      <c r="C68">
        <f>C13+(8/0.017)*(C14*C50-C29*C51)</f>
        <v>0.17874805507230476</v>
      </c>
      <c r="D68">
        <f>D13+(8/0.017)*(D14*D50-D29*D51)</f>
        <v>0.02159454488724762</v>
      </c>
      <c r="E68">
        <f>E13+(8/0.017)*(E14*E50-E29*E51)</f>
        <v>0.026145865946877477</v>
      </c>
      <c r="F68">
        <f>F13+(8/0.017)*(F14*F50-F29*F51)</f>
        <v>-0.08492065109640981</v>
      </c>
    </row>
    <row r="69" spans="1:6" ht="12.75">
      <c r="A69" t="s">
        <v>73</v>
      </c>
      <c r="B69">
        <f>B14+(9/0.017)*(B15*B50-B30*B51)</f>
        <v>-0.033436699941025286</v>
      </c>
      <c r="C69">
        <f>C14+(9/0.017)*(C15*C50-C30*C51)</f>
        <v>-0.06302425752404138</v>
      </c>
      <c r="D69">
        <f>D14+(9/0.017)*(D15*D50-D30*D51)</f>
        <v>-0.10502570015274769</v>
      </c>
      <c r="E69">
        <f>E14+(9/0.017)*(E15*E50-E30*E51)</f>
        <v>0.03263559134290188</v>
      </c>
      <c r="F69">
        <f>F14+(9/0.017)*(F15*F50-F30*F51)</f>
        <v>0.003320116903742315</v>
      </c>
    </row>
    <row r="70" spans="1:6" ht="12.75">
      <c r="A70" t="s">
        <v>74</v>
      </c>
      <c r="B70">
        <f>B15+(10/0.017)*(B16*B50-B31*B51)</f>
        <v>-0.41098801177268574</v>
      </c>
      <c r="C70">
        <f>C15+(10/0.017)*(C16*C50-C31*C51)</f>
        <v>-0.1482422481710123</v>
      </c>
      <c r="D70">
        <f>D15+(10/0.017)*(D16*D50-D31*D51)</f>
        <v>-0.1561373288931202</v>
      </c>
      <c r="E70">
        <f>E15+(10/0.017)*(E16*E50-E31*E51)</f>
        <v>-0.24464009006822243</v>
      </c>
      <c r="F70">
        <f>F15+(10/0.017)*(F16*F50-F31*F51)</f>
        <v>-0.45841200546762684</v>
      </c>
    </row>
    <row r="71" spans="1:6" ht="12.75">
      <c r="A71" t="s">
        <v>75</v>
      </c>
      <c r="B71">
        <f>B16+(11/0.017)*(B17*B50-B32*B51)</f>
        <v>-0.0018471059879145374</v>
      </c>
      <c r="C71">
        <f>C16+(11/0.017)*(C17*C50-C32*C51)</f>
        <v>0.05895281077387743</v>
      </c>
      <c r="D71">
        <f>D16+(11/0.017)*(D17*D50-D32*D51)</f>
        <v>0.03785161378217796</v>
      </c>
      <c r="E71">
        <f>E16+(11/0.017)*(E17*E50-E32*E51)</f>
        <v>0.028699400378321038</v>
      </c>
      <c r="F71">
        <f>F16+(11/0.017)*(F17*F50-F32*F51)</f>
        <v>-0.010279533382659961</v>
      </c>
    </row>
    <row r="72" spans="1:6" ht="12.75">
      <c r="A72" t="s">
        <v>76</v>
      </c>
      <c r="B72">
        <f>B17+(12/0.017)*(B18*B50-B33*B51)</f>
        <v>-0.011304819877087605</v>
      </c>
      <c r="C72">
        <f>C17+(12/0.017)*(C18*C50-C33*C51)</f>
        <v>-0.007472723131015446</v>
      </c>
      <c r="D72">
        <f>D17+(12/0.017)*(D18*D50-D33*D51)</f>
        <v>-0.012289835986194573</v>
      </c>
      <c r="E72">
        <f>E17+(12/0.017)*(E18*E50-E33*E51)</f>
        <v>0.0020864651521631267</v>
      </c>
      <c r="F72">
        <f>F17+(12/0.017)*(F18*F50-F33*F51)</f>
        <v>-0.011161558003420153</v>
      </c>
    </row>
    <row r="73" spans="1:6" ht="12.75">
      <c r="A73" t="s">
        <v>77</v>
      </c>
      <c r="B73">
        <f>B18+(13/0.017)*(B19*B50-B34*B51)</f>
        <v>0.0002507543064582951</v>
      </c>
      <c r="C73">
        <f>C18+(13/0.017)*(C19*C50-C34*C51)</f>
        <v>-0.008471432783703936</v>
      </c>
      <c r="D73">
        <f>D18+(13/0.017)*(D19*D50-D34*D51)</f>
        <v>-0.011025219208409529</v>
      </c>
      <c r="E73">
        <f>E18+(13/0.017)*(E19*E50-E34*E51)</f>
        <v>-0.004548165264783542</v>
      </c>
      <c r="F73">
        <f>F18+(13/0.017)*(F19*F50-F34*F51)</f>
        <v>-0.021655250851382413</v>
      </c>
    </row>
    <row r="74" spans="1:6" ht="12.75">
      <c r="A74" t="s">
        <v>78</v>
      </c>
      <c r="B74">
        <f>B19+(14/0.017)*(B20*B50-B35*B51)</f>
        <v>-0.21681929414954879</v>
      </c>
      <c r="C74">
        <f>C19+(14/0.017)*(C20*C50-C35*C51)</f>
        <v>-0.20677879339631558</v>
      </c>
      <c r="D74">
        <f>D19+(14/0.017)*(D20*D50-D35*D51)</f>
        <v>-0.20549770235172163</v>
      </c>
      <c r="E74">
        <f>E19+(14/0.017)*(E20*E50-E35*E51)</f>
        <v>-0.19497557197526547</v>
      </c>
      <c r="F74">
        <f>F19+(14/0.017)*(F20*F50-F35*F51)</f>
        <v>-0.14418383931567638</v>
      </c>
    </row>
    <row r="75" spans="1:6" ht="12.75">
      <c r="A75" t="s">
        <v>79</v>
      </c>
      <c r="B75" s="49">
        <f>B20</f>
        <v>-0.007090874</v>
      </c>
      <c r="C75" s="49">
        <f>C20</f>
        <v>0.0001941537</v>
      </c>
      <c r="D75" s="49">
        <f>D20</f>
        <v>-0.003043889</v>
      </c>
      <c r="E75" s="49">
        <f>E20</f>
        <v>-0.005195902</v>
      </c>
      <c r="F75" s="49">
        <f>F20</f>
        <v>-0.0002872913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160.38589484207108</v>
      </c>
      <c r="C82">
        <f>C22+(2/0.017)*(C8*C51+C23*C50)</f>
        <v>77.13671071589876</v>
      </c>
      <c r="D82">
        <f>D22+(2/0.017)*(D8*D51+D23*D50)</f>
        <v>-45.053413553680855</v>
      </c>
      <c r="E82">
        <f>E22+(2/0.017)*(E8*E51+E23*E50)</f>
        <v>-76.5133249948522</v>
      </c>
      <c r="F82">
        <f>F22+(2/0.017)*(F8*F51+F23*F50)</f>
        <v>-93.80531126799332</v>
      </c>
    </row>
    <row r="83" spans="1:6" ht="12.75">
      <c r="A83" t="s">
        <v>82</v>
      </c>
      <c r="B83">
        <f>B23+(3/0.017)*(B9*B51+B24*B50)</f>
        <v>3.0541306874721497</v>
      </c>
      <c r="C83">
        <f>C23+(3/0.017)*(C9*C51+C24*C50)</f>
        <v>0.3650776222484457</v>
      </c>
      <c r="D83">
        <f>D23+(3/0.017)*(D9*D51+D24*D50)</f>
        <v>2.0418223631516788</v>
      </c>
      <c r="E83">
        <f>E23+(3/0.017)*(E9*E51+E24*E50)</f>
        <v>0.7540234364086946</v>
      </c>
      <c r="F83">
        <f>F23+(3/0.017)*(F9*F51+F24*F50)</f>
        <v>3.625345102780984</v>
      </c>
    </row>
    <row r="84" spans="1:6" ht="12.75">
      <c r="A84" t="s">
        <v>83</v>
      </c>
      <c r="B84">
        <f>B24+(4/0.017)*(B10*B51+B25*B50)</f>
        <v>-1.2099651058458067</v>
      </c>
      <c r="C84">
        <f>C24+(4/0.017)*(C10*C51+C25*C50)</f>
        <v>0.8234164877594693</v>
      </c>
      <c r="D84">
        <f>D24+(4/0.017)*(D10*D51+D25*D50)</f>
        <v>2.2681368457031574</v>
      </c>
      <c r="E84">
        <f>E24+(4/0.017)*(E10*E51+E25*E50)</f>
        <v>4.406289226097363</v>
      </c>
      <c r="F84">
        <f>F24+(4/0.017)*(F10*F51+F25*F50)</f>
        <v>3.9855797484166375</v>
      </c>
    </row>
    <row r="85" spans="1:6" ht="12.75">
      <c r="A85" t="s">
        <v>84</v>
      </c>
      <c r="B85">
        <f>B25+(5/0.017)*(B11*B51+B26*B50)</f>
        <v>0.6387617596230807</v>
      </c>
      <c r="C85">
        <f>C25+(5/0.017)*(C11*C51+C26*C50)</f>
        <v>0.34250195691839264</v>
      </c>
      <c r="D85">
        <f>D25+(5/0.017)*(D11*D51+D26*D50)</f>
        <v>1.2503612939778437</v>
      </c>
      <c r="E85">
        <f>E25+(5/0.017)*(E11*E51+E26*E50)</f>
        <v>0.5478932782072328</v>
      </c>
      <c r="F85">
        <f>F25+(5/0.017)*(F11*F51+F26*F50)</f>
        <v>-0.967962162717229</v>
      </c>
    </row>
    <row r="86" spans="1:6" ht="12.75">
      <c r="A86" t="s">
        <v>85</v>
      </c>
      <c r="B86">
        <f>B26+(6/0.017)*(B12*B51+B27*B50)</f>
        <v>0.3065859570131977</v>
      </c>
      <c r="C86">
        <f>C26+(6/0.017)*(C12*C51+C27*C50)</f>
        <v>-0.15076640425366164</v>
      </c>
      <c r="D86">
        <f>D26+(6/0.017)*(D12*D51+D27*D50)</f>
        <v>-0.328252978688234</v>
      </c>
      <c r="E86">
        <f>E26+(6/0.017)*(E12*E51+E27*E50)</f>
        <v>0.14844036675988415</v>
      </c>
      <c r="F86">
        <f>F26+(6/0.017)*(F12*F51+F27*F50)</f>
        <v>1.511924823733516</v>
      </c>
    </row>
    <row r="87" spans="1:6" ht="12.75">
      <c r="A87" t="s">
        <v>86</v>
      </c>
      <c r="B87">
        <f>B27+(7/0.017)*(B13*B51+B28*B50)</f>
        <v>0.2933853925793224</v>
      </c>
      <c r="C87">
        <f>C27+(7/0.017)*(C13*C51+C28*C50)</f>
        <v>0.2842238082276625</v>
      </c>
      <c r="D87">
        <f>D27+(7/0.017)*(D13*D51+D28*D50)</f>
        <v>-0.06752829440421834</v>
      </c>
      <c r="E87">
        <f>E27+(7/0.017)*(E13*E51+E28*E50)</f>
        <v>0.10500001911340172</v>
      </c>
      <c r="F87">
        <f>F27+(7/0.017)*(F13*F51+F28*F50)</f>
        <v>0.20211992115936822</v>
      </c>
    </row>
    <row r="88" spans="1:6" ht="12.75">
      <c r="A88" t="s">
        <v>87</v>
      </c>
      <c r="B88">
        <f>B28+(8/0.017)*(B14*B51+B29*B50)</f>
        <v>-0.28305501961222596</v>
      </c>
      <c r="C88">
        <f>C28+(8/0.017)*(C14*C51+C29*C50)</f>
        <v>0.3453701261130984</v>
      </c>
      <c r="D88">
        <f>D28+(8/0.017)*(D14*D51+D29*D50)</f>
        <v>0.18097331574818915</v>
      </c>
      <c r="E88">
        <f>E28+(8/0.017)*(E14*E51+E29*E50)</f>
        <v>0.48527157458168724</v>
      </c>
      <c r="F88">
        <f>F28+(8/0.017)*(F14*F51+F29*F50)</f>
        <v>0.286131519546296</v>
      </c>
    </row>
    <row r="89" spans="1:6" ht="12.75">
      <c r="A89" t="s">
        <v>88</v>
      </c>
      <c r="B89">
        <f>B29+(9/0.017)*(B15*B51+B30*B50)</f>
        <v>0.1057697336323463</v>
      </c>
      <c r="C89">
        <f>C29+(9/0.017)*(C15*C51+C30*C50)</f>
        <v>0.009002124520120579</v>
      </c>
      <c r="D89">
        <f>D29+(9/0.017)*(D15*D51+D30*D50)</f>
        <v>0.062495671763273704</v>
      </c>
      <c r="E89">
        <f>E29+(9/0.017)*(E15*E51+E30*E50)</f>
        <v>0.059845544582236385</v>
      </c>
      <c r="F89">
        <f>F29+(9/0.017)*(F15*F51+F30*F50)</f>
        <v>0.10053719235344195</v>
      </c>
    </row>
    <row r="90" spans="1:6" ht="12.75">
      <c r="A90" t="s">
        <v>89</v>
      </c>
      <c r="B90">
        <f>B30+(10/0.017)*(B16*B51+B31*B50)</f>
        <v>0.00909815891034156</v>
      </c>
      <c r="C90">
        <f>C30+(10/0.017)*(C16*C51+C31*C50)</f>
        <v>-0.0014453625021571895</v>
      </c>
      <c r="D90">
        <f>D30+(10/0.017)*(D16*D51+D31*D50)</f>
        <v>0.005825074263229424</v>
      </c>
      <c r="E90">
        <f>E30+(10/0.017)*(E16*E51+E31*E50)</f>
        <v>-0.009348212239274982</v>
      </c>
      <c r="F90">
        <f>F30+(10/0.017)*(F16*F51+F31*F50)</f>
        <v>0.2625464088862513</v>
      </c>
    </row>
    <row r="91" spans="1:6" ht="12.75">
      <c r="A91" t="s">
        <v>90</v>
      </c>
      <c r="B91">
        <f>B31+(11/0.017)*(B17*B51+B32*B50)</f>
        <v>0.03499248996548125</v>
      </c>
      <c r="C91">
        <f>C31+(11/0.017)*(C17*C51+C32*C50)</f>
        <v>0.027858187237754625</v>
      </c>
      <c r="D91">
        <f>D31+(11/0.017)*(D17*D51+D32*D50)</f>
        <v>-0.03046563375526836</v>
      </c>
      <c r="E91">
        <f>E31+(11/0.017)*(E17*E51+E32*E50)</f>
        <v>0.022183253634642994</v>
      </c>
      <c r="F91">
        <f>F31+(11/0.017)*(F17*F51+F32*F50)</f>
        <v>0.08013262406619051</v>
      </c>
    </row>
    <row r="92" spans="1:6" ht="12.75">
      <c r="A92" t="s">
        <v>91</v>
      </c>
      <c r="B92">
        <f>B32+(12/0.017)*(B18*B51+B33*B50)</f>
        <v>0.005573256302261138</v>
      </c>
      <c r="C92">
        <f>C32+(12/0.017)*(C18*C51+C33*C50)</f>
        <v>0.05285766835646542</v>
      </c>
      <c r="D92">
        <f>D32+(12/0.017)*(D18*D51+D33*D50)</f>
        <v>0.015685211055940403</v>
      </c>
      <c r="E92">
        <f>E32+(12/0.017)*(E18*E51+E33*E50)</f>
        <v>0.018831474460457152</v>
      </c>
      <c r="F92">
        <f>F32+(12/0.017)*(F18*F51+F33*F50)</f>
        <v>0.034617624365105626</v>
      </c>
    </row>
    <row r="93" spans="1:6" ht="12.75">
      <c r="A93" t="s">
        <v>92</v>
      </c>
      <c r="B93">
        <f>B33+(13/0.017)*(B19*B51+B34*B50)</f>
        <v>0.07497047641872716</v>
      </c>
      <c r="C93">
        <f>C33+(13/0.017)*(C19*C51+C34*C50)</f>
        <v>0.058718499197164466</v>
      </c>
      <c r="D93">
        <f>D33+(13/0.017)*(D19*D51+D34*D50)</f>
        <v>0.052613189733986</v>
      </c>
      <c r="E93">
        <f>E33+(13/0.017)*(E19*E51+E34*E50)</f>
        <v>0.06214376434659646</v>
      </c>
      <c r="F93">
        <f>F33+(13/0.017)*(F19*F51+F34*F50)</f>
        <v>0.04488159828563306</v>
      </c>
    </row>
    <row r="94" spans="1:6" ht="12.75">
      <c r="A94" t="s">
        <v>93</v>
      </c>
      <c r="B94">
        <f>B34+(14/0.017)*(B20*B51+B35*B50)</f>
        <v>-0.026082655051616083</v>
      </c>
      <c r="C94">
        <f>C34+(14/0.017)*(C20*C51+C35*C50)</f>
        <v>-0.010214900028160447</v>
      </c>
      <c r="D94">
        <f>D34+(14/0.017)*(D20*D51+D35*D50)</f>
        <v>0.008855339932561</v>
      </c>
      <c r="E94">
        <f>E34+(14/0.017)*(E20*E51+E35*E50)</f>
        <v>0.013260448021595218</v>
      </c>
      <c r="F94">
        <f>F34+(14/0.017)*(F20*F51+F35*F50)</f>
        <v>-0.02084894036241405</v>
      </c>
    </row>
    <row r="95" spans="1:6" ht="12.75">
      <c r="A95" t="s">
        <v>94</v>
      </c>
      <c r="B95" s="49">
        <f>B35</f>
        <v>0.003942971</v>
      </c>
      <c r="C95" s="49">
        <f>C35</f>
        <v>0.003045117</v>
      </c>
      <c r="D95" s="49">
        <f>D35</f>
        <v>0.002865751</v>
      </c>
      <c r="E95" s="49">
        <f>E35</f>
        <v>0.002317349</v>
      </c>
      <c r="F95" s="49">
        <f>F35</f>
        <v>0.005628225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2.4378391235843164</v>
      </c>
      <c r="C103">
        <f>C63*10000/C62</f>
        <v>0.466231482611273</v>
      </c>
      <c r="D103">
        <f>D63*10000/D62</f>
        <v>-0.15211794608246118</v>
      </c>
      <c r="E103">
        <f>E63*10000/E62</f>
        <v>0.8461050317748506</v>
      </c>
      <c r="F103">
        <f>F63*10000/F62</f>
        <v>-3.9167560477918806</v>
      </c>
      <c r="G103">
        <f>AVERAGE(C103:E103)</f>
        <v>0.3867395227678874</v>
      </c>
      <c r="H103">
        <f>STDEV(C103:E103)</f>
        <v>0.5038367862119505</v>
      </c>
      <c r="I103">
        <f>(B103*B4+C103*C4+D103*D4+E103*E4+F103*F4)/SUM(B4:F4)</f>
        <v>0.11176913384865785</v>
      </c>
      <c r="K103">
        <f>(LN(H103)+LN(H123))/2-LN(K114*K115^3)</f>
        <v>-4.286580009219886</v>
      </c>
    </row>
    <row r="104" spans="1:11" ht="12.75">
      <c r="A104" t="s">
        <v>68</v>
      </c>
      <c r="B104">
        <f>B64*10000/B62</f>
        <v>0.25433221755777635</v>
      </c>
      <c r="C104">
        <f>C64*10000/C62</f>
        <v>0.9130055882323721</v>
      </c>
      <c r="D104">
        <f>D64*10000/D62</f>
        <v>-0.032933175641604445</v>
      </c>
      <c r="E104">
        <f>E64*10000/E62</f>
        <v>-0.23192897632474715</v>
      </c>
      <c r="F104">
        <f>F64*10000/F62</f>
        <v>-0.031085689083445202</v>
      </c>
      <c r="G104">
        <f>AVERAGE(C104:E104)</f>
        <v>0.2160478120886735</v>
      </c>
      <c r="H104">
        <f>STDEV(C104:E104)</f>
        <v>0.6117290564193912</v>
      </c>
      <c r="I104">
        <f>(B104*B4+C104*C4+D104*D4+E104*E4+F104*F4)/SUM(B4:F4)</f>
        <v>0.1887177764625481</v>
      </c>
      <c r="K104">
        <f>(LN(H104)+LN(H124))/2-LN(K114*K115^4)</f>
        <v>-3.2383588833692194</v>
      </c>
    </row>
    <row r="105" spans="1:11" ht="12.75">
      <c r="A105" t="s">
        <v>69</v>
      </c>
      <c r="B105">
        <f>B65*10000/B62</f>
        <v>-0.10946303402976958</v>
      </c>
      <c r="C105">
        <f>C65*10000/C62</f>
        <v>0.0281812287372097</v>
      </c>
      <c r="D105">
        <f>D65*10000/D62</f>
        <v>0.022258253779518032</v>
      </c>
      <c r="E105">
        <f>E65*10000/E62</f>
        <v>0.061880055795295465</v>
      </c>
      <c r="F105">
        <f>F65*10000/F62</f>
        <v>-0.5088400221164033</v>
      </c>
      <c r="G105">
        <f>AVERAGE(C105:E105)</f>
        <v>0.03743984610400773</v>
      </c>
      <c r="H105">
        <f>STDEV(C105:E105)</f>
        <v>0.02137202132234915</v>
      </c>
      <c r="I105">
        <f>(B105*B4+C105*C4+D105*D4+E105*E4+F105*F4)/SUM(B4:F4)</f>
        <v>-0.056574356424424446</v>
      </c>
      <c r="K105">
        <f>(LN(H105)+LN(H125))/2-LN(K114*K115^5)</f>
        <v>-4.989857055247576</v>
      </c>
    </row>
    <row r="106" spans="1:11" ht="12.75">
      <c r="A106" t="s">
        <v>70</v>
      </c>
      <c r="B106">
        <f>B66*10000/B62</f>
        <v>2.6212787237889374</v>
      </c>
      <c r="C106">
        <f>C66*10000/C62</f>
        <v>1.966423832502371</v>
      </c>
      <c r="D106">
        <f>D66*10000/D62</f>
        <v>1.8272912548347091</v>
      </c>
      <c r="E106">
        <f>E66*10000/E62</f>
        <v>1.0818090238133822</v>
      </c>
      <c r="F106">
        <f>F66*10000/F62</f>
        <v>12.771641909146114</v>
      </c>
      <c r="G106">
        <f>AVERAGE(C106:E106)</f>
        <v>1.625174703716821</v>
      </c>
      <c r="H106">
        <f>STDEV(C106:E106)</f>
        <v>0.47568284088750346</v>
      </c>
      <c r="I106">
        <f>(B106*B4+C106*C4+D106*D4+E106*E4+F106*F4)/SUM(B4:F4)</f>
        <v>3.2530536907100895</v>
      </c>
      <c r="K106">
        <f>(LN(H106)+LN(H126))/2-LN(K114*K115^6)</f>
        <v>-3.1877532729650806</v>
      </c>
    </row>
    <row r="107" spans="1:11" ht="12.75">
      <c r="A107" t="s">
        <v>71</v>
      </c>
      <c r="B107">
        <f>B67*10000/B62</f>
        <v>-0.05287791352238153</v>
      </c>
      <c r="C107">
        <f>C67*10000/C62</f>
        <v>0.4474530304534776</v>
      </c>
      <c r="D107">
        <f>D67*10000/D62</f>
        <v>0.31888602014522976</v>
      </c>
      <c r="E107">
        <f>E67*10000/E62</f>
        <v>0.6360653529381226</v>
      </c>
      <c r="F107">
        <f>F67*10000/F62</f>
        <v>-0.21469915358029468</v>
      </c>
      <c r="G107">
        <f>AVERAGE(C107:E107)</f>
        <v>0.46746813451227665</v>
      </c>
      <c r="H107">
        <f>STDEV(C107:E107)</f>
        <v>0.15953412042757367</v>
      </c>
      <c r="I107">
        <f>(B107*B4+C107*C4+D107*D4+E107*E4+F107*F4)/SUM(B4:F4)</f>
        <v>0.3012036023530226</v>
      </c>
      <c r="K107">
        <f>(LN(H107)+LN(H127))/2-LN(K114*K115^7)</f>
        <v>-3.3000051610830483</v>
      </c>
    </row>
    <row r="108" spans="1:9" ht="12.75">
      <c r="A108" t="s">
        <v>72</v>
      </c>
      <c r="B108">
        <f>B68*10000/B62</f>
        <v>0.16773267911126674</v>
      </c>
      <c r="C108">
        <f>C68*10000/C62</f>
        <v>0.17874822423276246</v>
      </c>
      <c r="D108">
        <f>D68*10000/D62</f>
        <v>0.021594532377714748</v>
      </c>
      <c r="E108">
        <f>E68*10000/E62</f>
        <v>0.026145895708822624</v>
      </c>
      <c r="F108">
        <f>F68*10000/F62</f>
        <v>-0.08492316574628549</v>
      </c>
      <c r="G108">
        <f>AVERAGE(C108:E108)</f>
        <v>0.0754962174397666</v>
      </c>
      <c r="H108">
        <f>STDEV(C108:E108)</f>
        <v>0.08944781387562574</v>
      </c>
      <c r="I108">
        <f>(B108*B4+C108*C4+D108*D4+E108*E4+F108*F4)/SUM(B4:F4)</f>
        <v>0.06753607238880525</v>
      </c>
    </row>
    <row r="109" spans="1:9" ht="12.75">
      <c r="A109" t="s">
        <v>73</v>
      </c>
      <c r="B109">
        <f>B69*10000/B62</f>
        <v>-0.033436549587265565</v>
      </c>
      <c r="C109">
        <f>C69*10000/C62</f>
        <v>-0.0630243171678358</v>
      </c>
      <c r="D109">
        <f>D69*10000/D62</f>
        <v>-0.10502563931226898</v>
      </c>
      <c r="E109">
        <f>E69*10000/E62</f>
        <v>0.03263562849212774</v>
      </c>
      <c r="F109">
        <f>F69*10000/F62</f>
        <v>0.003320215218244752</v>
      </c>
      <c r="G109">
        <f>AVERAGE(C109:E109)</f>
        <v>-0.04513810932932568</v>
      </c>
      <c r="H109">
        <f>STDEV(C109:E109)</f>
        <v>0.07055206224137069</v>
      </c>
      <c r="I109">
        <f>(B109*B4+C109*C4+D109*D4+E109*E4+F109*F4)/SUM(B4:F4)</f>
        <v>-0.03697847282520094</v>
      </c>
    </row>
    <row r="110" spans="1:11" ht="12.75">
      <c r="A110" t="s">
        <v>74</v>
      </c>
      <c r="B110">
        <f>B70*10000/B62</f>
        <v>-0.4109861636957858</v>
      </c>
      <c r="C110">
        <f>C70*10000/C62</f>
        <v>-0.1482423884619181</v>
      </c>
      <c r="D110">
        <f>D70*10000/D62</f>
        <v>-0.15613723844411753</v>
      </c>
      <c r="E110">
        <f>E70*10000/E62</f>
        <v>-0.24464036854302817</v>
      </c>
      <c r="F110">
        <f>F70*10000/F62</f>
        <v>-0.45842557985357035</v>
      </c>
      <c r="G110">
        <f>AVERAGE(C110:E110)</f>
        <v>-0.1830066651496879</v>
      </c>
      <c r="H110">
        <f>STDEV(C110:E110)</f>
        <v>0.05352211888130036</v>
      </c>
      <c r="I110">
        <f>(B110*B4+C110*C4+D110*D4+E110*E4+F110*F4)/SUM(B4:F4)</f>
        <v>-0.2527506684418515</v>
      </c>
      <c r="K110">
        <f>EXP(AVERAGE(K103:K107))</f>
        <v>0.022359346076118933</v>
      </c>
    </row>
    <row r="111" spans="1:9" ht="12.75">
      <c r="A111" t="s">
        <v>75</v>
      </c>
      <c r="B111">
        <f>B71*10000/B62</f>
        <v>-0.001847097682090985</v>
      </c>
      <c r="C111">
        <f>C71*10000/C62</f>
        <v>0.0589528665646073</v>
      </c>
      <c r="D111">
        <f>D71*10000/D62</f>
        <v>0.03785159185506584</v>
      </c>
      <c r="E111">
        <f>E71*10000/E62</f>
        <v>0.02869943304696477</v>
      </c>
      <c r="F111">
        <f>F71*10000/F62</f>
        <v>-0.010279837777727698</v>
      </c>
      <c r="G111">
        <f>AVERAGE(C111:E111)</f>
        <v>0.0418346304888793</v>
      </c>
      <c r="H111">
        <f>STDEV(C111:E111)</f>
        <v>0.01551502521655838</v>
      </c>
      <c r="I111">
        <f>(B111*B4+C111*C4+D111*D4+E111*E4+F111*F4)/SUM(B4:F4)</f>
        <v>0.02855991365300426</v>
      </c>
    </row>
    <row r="112" spans="1:9" ht="12.75">
      <c r="A112" t="s">
        <v>76</v>
      </c>
      <c r="B112">
        <f>B72*10000/B62</f>
        <v>-0.011304769043058693</v>
      </c>
      <c r="C112">
        <f>C72*10000/C62</f>
        <v>-0.00747273020292045</v>
      </c>
      <c r="D112">
        <f>D72*10000/D62</f>
        <v>-0.012289828866799002</v>
      </c>
      <c r="E112">
        <f>E72*10000/E62</f>
        <v>0.002086467527194863</v>
      </c>
      <c r="F112">
        <f>F72*10000/F62</f>
        <v>-0.011161888516788612</v>
      </c>
      <c r="G112">
        <f>AVERAGE(C112:E112)</f>
        <v>-0.005892030514174863</v>
      </c>
      <c r="H112">
        <f>STDEV(C112:E112)</f>
        <v>0.0073173378445641375</v>
      </c>
      <c r="I112">
        <f>(B112*B4+C112*C4+D112*D4+E112*E4+F112*F4)/SUM(B4:F4)</f>
        <v>-0.00737749581552341</v>
      </c>
    </row>
    <row r="113" spans="1:9" ht="12.75">
      <c r="A113" t="s">
        <v>77</v>
      </c>
      <c r="B113">
        <f>B73*10000/B62</f>
        <v>0.00025075317889927136</v>
      </c>
      <c r="C113">
        <f>C73*10000/C62</f>
        <v>-0.008471440800750312</v>
      </c>
      <c r="D113">
        <f>D73*10000/D62</f>
        <v>-0.011025212821595505</v>
      </c>
      <c r="E113">
        <f>E73*10000/E62</f>
        <v>-0.004548170441978492</v>
      </c>
      <c r="F113">
        <f>F73*10000/F62</f>
        <v>-0.021655892101457137</v>
      </c>
      <c r="G113">
        <f>AVERAGE(C113:E113)</f>
        <v>-0.00801494135477477</v>
      </c>
      <c r="H113">
        <f>STDEV(C113:E113)</f>
        <v>0.003262562383307128</v>
      </c>
      <c r="I113">
        <f>(B113*B4+C113*C4+D113*D4+E113*E4+F113*F4)/SUM(B4:F4)</f>
        <v>-0.00863020955223138</v>
      </c>
    </row>
    <row r="114" spans="1:11" ht="12.75">
      <c r="A114" t="s">
        <v>78</v>
      </c>
      <c r="B114">
        <f>B74*10000/B62</f>
        <v>-0.21681831918503036</v>
      </c>
      <c r="C114">
        <f>C74*10000/C62</f>
        <v>-0.20677898908401313</v>
      </c>
      <c r="D114">
        <f>D74*10000/D62</f>
        <v>-0.205497583308682</v>
      </c>
      <c r="E114">
        <f>E74*10000/E62</f>
        <v>-0.19497579391674905</v>
      </c>
      <c r="F114">
        <f>F74*10000/F62</f>
        <v>-0.14418810885281402</v>
      </c>
      <c r="G114">
        <f>AVERAGE(C114:E114)</f>
        <v>-0.20241745543648137</v>
      </c>
      <c r="H114">
        <f>STDEV(C114:E114)</f>
        <v>0.006476437664407946</v>
      </c>
      <c r="I114">
        <f>(B114*B4+C114*C4+D114*D4+E114*E4+F114*F4)/SUM(B4:F4)</f>
        <v>-0.19675712671117426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-0.007090842114689323</v>
      </c>
      <c r="C115">
        <f>C75*10000/C62</f>
        <v>0.00019415388373978247</v>
      </c>
      <c r="D115">
        <f>D75*10000/D62</f>
        <v>-0.0030438872367014587</v>
      </c>
      <c r="E115">
        <f>E75*10000/E62</f>
        <v>-0.005195907914516299</v>
      </c>
      <c r="F115">
        <f>F75*10000/F62</f>
        <v>-0.0002872998072008104</v>
      </c>
      <c r="G115">
        <f>AVERAGE(C115:E115)</f>
        <v>-0.0026818804224926582</v>
      </c>
      <c r="H115">
        <f>STDEV(C115:E115)</f>
        <v>0.002713204424182797</v>
      </c>
      <c r="I115">
        <f>(B115*B4+C115*C4+D115*D4+E115*E4+F115*F4)/SUM(B4:F4)</f>
        <v>-0.003003130779097555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160.38517363984903</v>
      </c>
      <c r="C122">
        <f>C82*10000/C62</f>
        <v>77.13678371518978</v>
      </c>
      <c r="D122">
        <f>D82*10000/D62</f>
        <v>-45.053387454628485</v>
      </c>
      <c r="E122">
        <f>E82*10000/E62</f>
        <v>-76.51341209028006</v>
      </c>
      <c r="F122">
        <f>F82*10000/F62</f>
        <v>-93.80808900828701</v>
      </c>
      <c r="G122">
        <f>AVERAGE(C122:E122)</f>
        <v>-14.810005276572921</v>
      </c>
      <c r="H122">
        <f>STDEV(C122:E122)</f>
        <v>81.16706408353546</v>
      </c>
      <c r="I122">
        <f>(B122*B4+C122*C4+D122*D4+E122*E4+F122*F4)/SUM(B4:F4)</f>
        <v>0.10032873205832527</v>
      </c>
    </row>
    <row r="123" spans="1:9" ht="12.75">
      <c r="A123" t="s">
        <v>82</v>
      </c>
      <c r="B123">
        <f>B83*10000/B62</f>
        <v>3.054116954058495</v>
      </c>
      <c r="C123">
        <f>C83*10000/C62</f>
        <v>0.3650779677442199</v>
      </c>
      <c r="D123">
        <f>D83*10000/D62</f>
        <v>2.041821180341663</v>
      </c>
      <c r="E123">
        <f>E83*10000/E62</f>
        <v>0.7540242947166275</v>
      </c>
      <c r="F123">
        <f>F83*10000/F62</f>
        <v>3.625452455627368</v>
      </c>
      <c r="G123">
        <f>AVERAGE(C123:E123)</f>
        <v>1.0536411476008367</v>
      </c>
      <c r="H123">
        <f>STDEV(C123:E123)</f>
        <v>0.8776073405271163</v>
      </c>
      <c r="I123">
        <f>(B123*B4+C123*C4+D123*D4+E123*E4+F123*F4)/SUM(B4:F4)</f>
        <v>1.686056868104505</v>
      </c>
    </row>
    <row r="124" spans="1:9" ht="12.75">
      <c r="A124" t="s">
        <v>83</v>
      </c>
      <c r="B124">
        <f>B84*10000/B62</f>
        <v>-1.2099596650336717</v>
      </c>
      <c r="C124">
        <f>C84*10000/C62</f>
        <v>0.8234172670099618</v>
      </c>
      <c r="D124">
        <f>D84*10000/D62</f>
        <v>2.268135531791122</v>
      </c>
      <c r="E124">
        <f>E84*10000/E62</f>
        <v>4.406294241794242</v>
      </c>
      <c r="F124">
        <f>F84*10000/F62</f>
        <v>3.9856977684446218</v>
      </c>
      <c r="G124">
        <f>AVERAGE(C124:E124)</f>
        <v>2.4992823468651086</v>
      </c>
      <c r="H124">
        <f>STDEV(C124:E124)</f>
        <v>1.8025879983232367</v>
      </c>
      <c r="I124">
        <f>(B124*B4+C124*C4+D124*D4+E124*E4+F124*F4)/SUM(B4:F4)</f>
        <v>2.1589786294162767</v>
      </c>
    </row>
    <row r="125" spans="1:9" ht="12.75">
      <c r="A125" t="s">
        <v>84</v>
      </c>
      <c r="B125">
        <f>B85*10000/B62</f>
        <v>0.638758887323114</v>
      </c>
      <c r="C125">
        <f>C85*10000/C62</f>
        <v>0.3425022810494036</v>
      </c>
      <c r="D125">
        <f>D85*10000/D62</f>
        <v>1.2503605696543727</v>
      </c>
      <c r="E125">
        <f>E85*10000/E62</f>
        <v>0.5478939018763712</v>
      </c>
      <c r="F125">
        <f>F85*10000/F62</f>
        <v>-0.967990825779755</v>
      </c>
      <c r="G125">
        <f>AVERAGE(C125:E125)</f>
        <v>0.7135855841933826</v>
      </c>
      <c r="H125">
        <f>STDEV(C125:E125)</f>
        <v>0.4760692893255843</v>
      </c>
      <c r="I125">
        <f>(B125*B4+C125*C4+D125*D4+E125*E4+F125*F4)/SUM(B4:F4)</f>
        <v>0.47886091899095695</v>
      </c>
    </row>
    <row r="126" spans="1:9" ht="12.75">
      <c r="A126" t="s">
        <v>85</v>
      </c>
      <c r="B126">
        <f>B86*10000/B62</f>
        <v>0.30658457839774234</v>
      </c>
      <c r="C126">
        <f>C86*10000/C62</f>
        <v>-0.1507665469333341</v>
      </c>
      <c r="D126">
        <f>D86*10000/D62</f>
        <v>-0.3282527885341257</v>
      </c>
      <c r="E126">
        <f>E86*10000/E62</f>
        <v>0.14844053573015506</v>
      </c>
      <c r="F126">
        <f>F86*10000/F62</f>
        <v>1.5119695944874014</v>
      </c>
      <c r="G126">
        <f>AVERAGE(C126:E126)</f>
        <v>-0.11019293324576825</v>
      </c>
      <c r="H126">
        <f>STDEV(C126:E126)</f>
        <v>0.24092279872457806</v>
      </c>
      <c r="I126">
        <f>(B126*B4+C126*C4+D126*D4+E126*E4+F126*F4)/SUM(B4:F4)</f>
        <v>0.1662124736952541</v>
      </c>
    </row>
    <row r="127" spans="1:9" ht="12.75">
      <c r="A127" t="s">
        <v>86</v>
      </c>
      <c r="B127">
        <f>B87*10000/B62</f>
        <v>0.29338407332243105</v>
      </c>
      <c r="C127">
        <f>C87*10000/C62</f>
        <v>0.28422407720641857</v>
      </c>
      <c r="D127">
        <f>D87*10000/D62</f>
        <v>-0.0675282552856621</v>
      </c>
      <c r="E127">
        <f>E87*10000/E62</f>
        <v>0.1050001386353489</v>
      </c>
      <c r="F127">
        <f>F87*10000/F62</f>
        <v>0.20212590628581334</v>
      </c>
      <c r="G127">
        <f>AVERAGE(C127:E127)</f>
        <v>0.10723198685203512</v>
      </c>
      <c r="H127">
        <f>STDEV(C127:E127)</f>
        <v>0.17588678663632343</v>
      </c>
      <c r="I127">
        <f>(B127*B4+C127*C4+D127*D4+E127*E4+F127*F4)/SUM(B4:F4)</f>
        <v>0.14689646817115376</v>
      </c>
    </row>
    <row r="128" spans="1:9" ht="12.75">
      <c r="A128" t="s">
        <v>87</v>
      </c>
      <c r="B128">
        <f>B88*10000/B62</f>
        <v>-0.28305374680759865</v>
      </c>
      <c r="C128">
        <f>C88*10000/C62</f>
        <v>0.3453704529584372</v>
      </c>
      <c r="D128">
        <f>D88*10000/D62</f>
        <v>0.18097321091191432</v>
      </c>
      <c r="E128">
        <f>E88*10000/E62</f>
        <v>0.48527212696828675</v>
      </c>
      <c r="F128">
        <f>F88*10000/F62</f>
        <v>0.2861399924039668</v>
      </c>
      <c r="G128">
        <f>AVERAGE(C128:E128)</f>
        <v>0.33720526361287945</v>
      </c>
      <c r="H128">
        <f>STDEV(C128:E128)</f>
        <v>0.15231369050764096</v>
      </c>
      <c r="I128">
        <f>(B128*B4+C128*C4+D128*D4+E128*E4+F128*F4)/SUM(B4:F4)</f>
        <v>0.2404294766139167</v>
      </c>
    </row>
    <row r="129" spans="1:9" ht="12.75">
      <c r="A129" t="s">
        <v>88</v>
      </c>
      <c r="B129">
        <f>B89*10000/B62</f>
        <v>0.10576925802090306</v>
      </c>
      <c r="C129">
        <f>C89*10000/C62</f>
        <v>0.009002133039393718</v>
      </c>
      <c r="D129">
        <f>D89*10000/D62</f>
        <v>0.062495635560072184</v>
      </c>
      <c r="E129">
        <f>E89*10000/E62</f>
        <v>0.05984561270466226</v>
      </c>
      <c r="F129">
        <f>F89*10000/F62</f>
        <v>0.10054016943657766</v>
      </c>
      <c r="G129">
        <f>AVERAGE(C129:E129)</f>
        <v>0.04378112710137605</v>
      </c>
      <c r="H129">
        <f>STDEV(C129:E129)</f>
        <v>0.03014862312371994</v>
      </c>
      <c r="I129">
        <f>(B129*B4+C129*C4+D129*D4+E129*E4+F129*F4)/SUM(B4:F4)</f>
        <v>0.06032880200075754</v>
      </c>
    </row>
    <row r="130" spans="1:9" ht="12.75">
      <c r="A130" t="s">
        <v>89</v>
      </c>
      <c r="B130">
        <f>B90*10000/B62</f>
        <v>0.009098117998935795</v>
      </c>
      <c r="C130">
        <f>C90*10000/C62</f>
        <v>-0.001445363869994072</v>
      </c>
      <c r="D130">
        <f>D90*10000/D62</f>
        <v>0.005825070888814341</v>
      </c>
      <c r="E130">
        <f>E90*10000/E62</f>
        <v>-0.00934822288038285</v>
      </c>
      <c r="F130">
        <f>F90*10000/F62</f>
        <v>0.26255418334730335</v>
      </c>
      <c r="G130">
        <f>AVERAGE(C130:E130)</f>
        <v>-0.0016561719538541939</v>
      </c>
      <c r="H130">
        <f>STDEV(C130:E130)</f>
        <v>0.0075888431916699365</v>
      </c>
      <c r="I130">
        <f>(B130*B4+C130*C4+D130*D4+E130*E4+F130*F4)/SUM(B4:F4)</f>
        <v>0.035064519984275976</v>
      </c>
    </row>
    <row r="131" spans="1:9" ht="12.75">
      <c r="A131" t="s">
        <v>90</v>
      </c>
      <c r="B131">
        <f>B91*10000/B62</f>
        <v>0.03499233261584933</v>
      </c>
      <c r="C131">
        <f>C91*10000/C62</f>
        <v>0.02785821360169857</v>
      </c>
      <c r="D131">
        <f>D91*10000/D62</f>
        <v>-0.030465616106790522</v>
      </c>
      <c r="E131">
        <f>E91*10000/E62</f>
        <v>0.02218327888593049</v>
      </c>
      <c r="F131">
        <f>F91*10000/F62</f>
        <v>0.08013499693416248</v>
      </c>
      <c r="G131">
        <f>AVERAGE(C131:E131)</f>
        <v>0.006525292126946179</v>
      </c>
      <c r="H131">
        <f>STDEV(C131:E131)</f>
        <v>0.032160483360400616</v>
      </c>
      <c r="I131">
        <f>(B131*B4+C131*C4+D131*D4+E131*E4+F131*F4)/SUM(B4:F4)</f>
        <v>0.020458143035009972</v>
      </c>
    </row>
    <row r="132" spans="1:9" ht="12.75">
      <c r="A132" t="s">
        <v>91</v>
      </c>
      <c r="B132">
        <f>B92*10000/B62</f>
        <v>0.005573231241174356</v>
      </c>
      <c r="C132">
        <f>C92*10000/C62</f>
        <v>0.05285771837898102</v>
      </c>
      <c r="D132">
        <f>D92*10000/D62</f>
        <v>0.015685201969633453</v>
      </c>
      <c r="E132">
        <f>E92*10000/E62</f>
        <v>0.018831495896400832</v>
      </c>
      <c r="F132">
        <f>F92*10000/F62</f>
        <v>0.034618649453864156</v>
      </c>
      <c r="G132">
        <f>AVERAGE(C132:E132)</f>
        <v>0.029124805415005103</v>
      </c>
      <c r="H132">
        <f>STDEV(C132:E132)</f>
        <v>0.02061342183348377</v>
      </c>
      <c r="I132">
        <f>(B132*B4+C132*C4+D132*D4+E132*E4+F132*F4)/SUM(B4:F4)</f>
        <v>0.02643928941206603</v>
      </c>
    </row>
    <row r="133" spans="1:9" ht="12.75">
      <c r="A133" t="s">
        <v>92</v>
      </c>
      <c r="B133">
        <f>B93*10000/B62</f>
        <v>0.07497013930133765</v>
      </c>
      <c r="C133">
        <f>C93*10000/C62</f>
        <v>0.058718554766150635</v>
      </c>
      <c r="D133">
        <f>D93*10000/D62</f>
        <v>0.052613159255620746</v>
      </c>
      <c r="E133">
        <f>E93*10000/E62</f>
        <v>0.06214383508509521</v>
      </c>
      <c r="F133">
        <f>F93*10000/F62</f>
        <v>0.04488292730871628</v>
      </c>
      <c r="G133">
        <f>AVERAGE(C133:E133)</f>
        <v>0.0578251830356222</v>
      </c>
      <c r="H133">
        <f>STDEV(C133:E133)</f>
        <v>0.004827735517643103</v>
      </c>
      <c r="I133">
        <f>(B133*B4+C133*C4+D133*D4+E133*E4+F133*F4)/SUM(B4:F4)</f>
        <v>0.058591756387161624</v>
      </c>
    </row>
    <row r="134" spans="1:9" ht="12.75">
      <c r="A134" t="s">
        <v>93</v>
      </c>
      <c r="B134">
        <f>B94*10000/B62</f>
        <v>-0.02608253776655932</v>
      </c>
      <c r="C134">
        <f>C94*10000/C62</f>
        <v>-0.010214909695158857</v>
      </c>
      <c r="D134">
        <f>D94*10000/D62</f>
        <v>0.008855334802739251</v>
      </c>
      <c r="E134">
        <f>E94*10000/E62</f>
        <v>0.013260463116016929</v>
      </c>
      <c r="F134">
        <f>F94*10000/F62</f>
        <v>-0.02084955773621669</v>
      </c>
      <c r="G134">
        <f>AVERAGE(C134:E134)</f>
        <v>0.003966962741199107</v>
      </c>
      <c r="H134">
        <f>STDEV(C134:E134)</f>
        <v>0.012477797009687147</v>
      </c>
      <c r="I134">
        <f>(B134*B4+C134*C4+D134*D4+E134*E4+F134*F4)/SUM(B4:F4)</f>
        <v>-0.0036963484204565094</v>
      </c>
    </row>
    <row r="135" spans="1:9" ht="12.75">
      <c r="A135" t="s">
        <v>94</v>
      </c>
      <c r="B135">
        <f>B95*10000/B62</f>
        <v>0.003942953269765994</v>
      </c>
      <c r="C135">
        <f>C95*10000/C62</f>
        <v>0.003045119881784562</v>
      </c>
      <c r="D135">
        <f>D95*10000/D62</f>
        <v>0.0028657493398952594</v>
      </c>
      <c r="E135">
        <f>E95*10000/E62</f>
        <v>0.002317351637847756</v>
      </c>
      <c r="F135">
        <f>F95*10000/F62</f>
        <v>0.005628391661643708</v>
      </c>
      <c r="G135">
        <f>AVERAGE(C135:E135)</f>
        <v>0.0027427402865091923</v>
      </c>
      <c r="H135">
        <f>STDEV(C135:E135)</f>
        <v>0.0003791570580009262</v>
      </c>
      <c r="I135">
        <f>(B135*B4+C135*C4+D135*D4+E135*E4+F135*F4)/SUM(B4:F4)</f>
        <v>0.003300894212715337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2005-11-29T13:51:24Z</cp:lastPrinted>
  <dcterms:created xsi:type="dcterms:W3CDTF">2005-11-29T13:51:24Z</dcterms:created>
  <dcterms:modified xsi:type="dcterms:W3CDTF">2005-11-30T08:35:12Z</dcterms:modified>
  <cp:category/>
  <cp:version/>
  <cp:contentType/>
  <cp:contentStatus/>
</cp:coreProperties>
</file>