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<sst xmlns="http://schemas.openxmlformats.org/spreadsheetml/2006/main" count="204" uniqueCount="98">
  <si>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29/11/2005       12:01:17</t>
  </si>
  <si>
    <t>LISSNER</t>
  </si>
  <si>
    <t>HCMQAP751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</si>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</sst>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-0.003754</v>
      </c>
      <c r="D4" s="12">
        <v>-0.003752</v>
      </c>
      <c r="E4" s="12">
        <v>-0.003753</v>
      </c>
      <c r="F4" s="24">
        <v>-0.002074</v>
      </c>
      <c r="G4" s="34">
        <v>-0.011698</v>
      </c>
    </row>
    <row r="5" spans="1:7" ht="12.75" thickBot="1">
      <c r="A5" s="44" t="s">
        <v>13</v>
      </c>
      <c r="B5" s="45">
        <v>4.523819</v>
      </c>
      <c r="C5" s="46">
        <v>2.611895</v>
      </c>
      <c r="D5" s="46">
        <v>0.754883</v>
      </c>
      <c r="E5" s="46">
        <v>-2.789563</v>
      </c>
      <c r="F5" s="47">
        <v>-6.053243</v>
      </c>
      <c r="G5" s="48">
        <v>7.542293</v>
      </c>
    </row>
    <row r="6" spans="1:7" ht="12.75" thickTop="1">
      <c r="A6" s="6" t="s">
        <v>14</v>
      </c>
      <c r="B6" s="39">
        <v>135.73</v>
      </c>
      <c r="C6" s="40">
        <v>-84.20033</v>
      </c>
      <c r="D6" s="40">
        <v>97.43457</v>
      </c>
      <c r="E6" s="40">
        <v>-172.7861</v>
      </c>
      <c r="F6" s="41">
        <v>140.433</v>
      </c>
      <c r="G6" s="42">
        <v>0.003383241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-1.057959</v>
      </c>
      <c r="C8" s="13">
        <v>-2.398273</v>
      </c>
      <c r="D8" s="13">
        <v>-3.060302</v>
      </c>
      <c r="E8" s="13">
        <v>-1.376653</v>
      </c>
      <c r="F8" s="25">
        <v>-6.791479</v>
      </c>
      <c r="G8" s="35">
        <v>-2.700908</v>
      </c>
    </row>
    <row r="9" spans="1:7" ht="12">
      <c r="A9" s="20" t="s">
        <v>17</v>
      </c>
      <c r="B9" s="29">
        <v>0.7488043</v>
      </c>
      <c r="C9" s="13">
        <v>1.070704</v>
      </c>
      <c r="D9" s="13">
        <v>0.5432968</v>
      </c>
      <c r="E9" s="13">
        <v>0.5881082</v>
      </c>
      <c r="F9" s="25">
        <v>0.7940228</v>
      </c>
      <c r="G9" s="35">
        <v>0.7441776</v>
      </c>
    </row>
    <row r="10" spans="1:7" ht="12">
      <c r="A10" s="20" t="s">
        <v>18</v>
      </c>
      <c r="B10" s="29">
        <v>0.7092959</v>
      </c>
      <c r="C10" s="13">
        <v>0.1086432</v>
      </c>
      <c r="D10" s="13">
        <v>0.9463404</v>
      </c>
      <c r="E10" s="13">
        <v>0.4482352</v>
      </c>
      <c r="F10" s="25">
        <v>1.038864</v>
      </c>
      <c r="G10" s="35">
        <v>0.6027676</v>
      </c>
    </row>
    <row r="11" spans="1:7" ht="12">
      <c r="A11" s="21" t="s">
        <v>19</v>
      </c>
      <c r="B11" s="31">
        <v>2.10236</v>
      </c>
      <c r="C11" s="15">
        <v>0.8427939</v>
      </c>
      <c r="D11" s="15">
        <v>1.362435</v>
      </c>
      <c r="E11" s="15">
        <v>0.8237313</v>
      </c>
      <c r="F11" s="27">
        <v>13.33894</v>
      </c>
      <c r="G11" s="37">
        <v>2.807335</v>
      </c>
    </row>
    <row r="12" spans="1:7" ht="12">
      <c r="A12" s="20" t="s">
        <v>20</v>
      </c>
      <c r="B12" s="29">
        <v>-5.165316E-05</v>
      </c>
      <c r="C12" s="13">
        <v>-0.3747829</v>
      </c>
      <c r="D12" s="13">
        <v>-0.120716</v>
      </c>
      <c r="E12" s="13">
        <v>0.180144</v>
      </c>
      <c r="F12" s="25">
        <v>-0.6586297</v>
      </c>
      <c r="G12" s="35">
        <v>-0.1634342</v>
      </c>
    </row>
    <row r="13" spans="1:7" ht="12">
      <c r="A13" s="20" t="s">
        <v>21</v>
      </c>
      <c r="B13" s="29">
        <v>-0.038487</v>
      </c>
      <c r="C13" s="13">
        <v>0.1005025</v>
      </c>
      <c r="D13" s="13">
        <v>0.1694307</v>
      </c>
      <c r="E13" s="13">
        <v>0.1265432</v>
      </c>
      <c r="F13" s="25">
        <v>0.1243022</v>
      </c>
      <c r="G13" s="35">
        <v>0.1063056</v>
      </c>
    </row>
    <row r="14" spans="1:7" ht="12">
      <c r="A14" s="20" t="s">
        <v>22</v>
      </c>
      <c r="B14" s="29">
        <v>0.01276836</v>
      </c>
      <c r="C14" s="13">
        <v>0.1099023</v>
      </c>
      <c r="D14" s="13">
        <v>0.09198934</v>
      </c>
      <c r="E14" s="13">
        <v>0.1482</v>
      </c>
      <c r="F14" s="25">
        <v>0.1014147</v>
      </c>
      <c r="G14" s="35">
        <v>0.09955254</v>
      </c>
    </row>
    <row r="15" spans="1:7" ht="12">
      <c r="A15" s="21" t="s">
        <v>23</v>
      </c>
      <c r="B15" s="31">
        <v>-0.4432017</v>
      </c>
      <c r="C15" s="15">
        <v>-0.2358957</v>
      </c>
      <c r="D15" s="15">
        <v>-0.1231462</v>
      </c>
      <c r="E15" s="15">
        <v>-0.1640047</v>
      </c>
      <c r="F15" s="27">
        <v>-0.3712585</v>
      </c>
      <c r="G15" s="37">
        <v>-0.2396137</v>
      </c>
    </row>
    <row r="16" spans="1:7" ht="12">
      <c r="A16" s="20" t="s">
        <v>24</v>
      </c>
      <c r="B16" s="29">
        <v>0.0001651418</v>
      </c>
      <c r="C16" s="13">
        <v>-0.03105241</v>
      </c>
      <c r="D16" s="13">
        <v>-0.01160475</v>
      </c>
      <c r="E16" s="13">
        <v>0.02826984</v>
      </c>
      <c r="F16" s="25">
        <v>-0.04972616</v>
      </c>
      <c r="G16" s="35">
        <v>-0.01004994</v>
      </c>
    </row>
    <row r="17" spans="1:7" ht="12">
      <c r="A17" s="20" t="s">
        <v>25</v>
      </c>
      <c r="B17" s="29">
        <v>-0.01399536</v>
      </c>
      <c r="C17" s="13">
        <v>-0.01904207</v>
      </c>
      <c r="D17" s="13">
        <v>-0.02216319</v>
      </c>
      <c r="E17" s="13">
        <v>-0.02292862</v>
      </c>
      <c r="F17" s="25">
        <v>-0.02691598</v>
      </c>
      <c r="G17" s="35">
        <v>-0.02104271</v>
      </c>
    </row>
    <row r="18" spans="1:7" ht="12">
      <c r="A18" s="20" t="s">
        <v>26</v>
      </c>
      <c r="B18" s="29">
        <v>-0.02294243</v>
      </c>
      <c r="C18" s="13">
        <v>0.05193528</v>
      </c>
      <c r="D18" s="13">
        <v>-0.001775662</v>
      </c>
      <c r="E18" s="13">
        <v>0.05005577</v>
      </c>
      <c r="F18" s="25">
        <v>-0.01901922</v>
      </c>
      <c r="G18" s="35">
        <v>0.01824243</v>
      </c>
    </row>
    <row r="19" spans="1:7" ht="12">
      <c r="A19" s="21" t="s">
        <v>27</v>
      </c>
      <c r="B19" s="31">
        <v>-0.2121624</v>
      </c>
      <c r="C19" s="15">
        <v>-0.1874719</v>
      </c>
      <c r="D19" s="15">
        <v>-0.1986459</v>
      </c>
      <c r="E19" s="15">
        <v>-0.188663</v>
      </c>
      <c r="F19" s="27">
        <v>-0.1455634</v>
      </c>
      <c r="G19" s="37">
        <v>-0.1884643</v>
      </c>
    </row>
    <row r="20" spans="1:7" ht="12.75" thickBot="1">
      <c r="A20" s="44" t="s">
        <v>28</v>
      </c>
      <c r="B20" s="45">
        <v>-0.004623182</v>
      </c>
      <c r="C20" s="46">
        <v>-0.00038992</v>
      </c>
      <c r="D20" s="46">
        <v>-0.008741632</v>
      </c>
      <c r="E20" s="46">
        <v>-0.00292149</v>
      </c>
      <c r="F20" s="47">
        <v>-0.003605216</v>
      </c>
      <c r="G20" s="48">
        <v>-0.004051126</v>
      </c>
    </row>
    <row r="21" spans="1:7" ht="12.75" thickTop="1">
      <c r="A21" s="6" t="s">
        <v>29</v>
      </c>
      <c r="B21" s="39">
        <v>-15.86576</v>
      </c>
      <c r="C21" s="40">
        <v>56.40907</v>
      </c>
      <c r="D21" s="40">
        <v>-29.37418</v>
      </c>
      <c r="E21" s="40">
        <v>4.037457</v>
      </c>
      <c r="F21" s="41">
        <v>-38.91274</v>
      </c>
      <c r="G21" s="43">
        <v>0.0006976575</v>
      </c>
    </row>
    <row r="22" spans="1:7" ht="12">
      <c r="A22" s="20" t="s">
        <v>30</v>
      </c>
      <c r="B22" s="29">
        <v>90.47885</v>
      </c>
      <c r="C22" s="13">
        <v>52.23838</v>
      </c>
      <c r="D22" s="13">
        <v>15.09766</v>
      </c>
      <c r="E22" s="13">
        <v>-55.79183</v>
      </c>
      <c r="F22" s="25">
        <v>-121.0708</v>
      </c>
      <c r="G22" s="36">
        <v>0</v>
      </c>
    </row>
    <row r="23" spans="1:7" ht="12">
      <c r="A23" s="20" t="s">
        <v>31</v>
      </c>
      <c r="B23" s="29">
        <v>-0.1282877</v>
      </c>
      <c r="C23" s="13">
        <v>-0.2053307</v>
      </c>
      <c r="D23" s="13">
        <v>2.002056</v>
      </c>
      <c r="E23" s="13">
        <v>-1.280072</v>
      </c>
      <c r="F23" s="25">
        <v>5.127109</v>
      </c>
      <c r="G23" s="35">
        <v>0.7870047</v>
      </c>
    </row>
    <row r="24" spans="1:7" ht="12">
      <c r="A24" s="20" t="s">
        <v>32</v>
      </c>
      <c r="B24" s="29">
        <v>-1.750709</v>
      </c>
      <c r="C24" s="13">
        <v>-3.297954</v>
      </c>
      <c r="D24" s="13">
        <v>-1.375738</v>
      </c>
      <c r="E24" s="13">
        <v>3.499702</v>
      </c>
      <c r="F24" s="25">
        <v>5.088113</v>
      </c>
      <c r="G24" s="35">
        <v>0.1393574</v>
      </c>
    </row>
    <row r="25" spans="1:7" ht="12">
      <c r="A25" s="20" t="s">
        <v>33</v>
      </c>
      <c r="B25" s="29">
        <v>0.1034203</v>
      </c>
      <c r="C25" s="13">
        <v>0.2387358</v>
      </c>
      <c r="D25" s="13">
        <v>1.246152</v>
      </c>
      <c r="E25" s="13">
        <v>0.636335</v>
      </c>
      <c r="F25" s="25">
        <v>-0.7335963</v>
      </c>
      <c r="G25" s="35">
        <v>0.4278083</v>
      </c>
    </row>
    <row r="26" spans="1:7" ht="12">
      <c r="A26" s="21" t="s">
        <v>34</v>
      </c>
      <c r="B26" s="31">
        <v>0.5915392</v>
      </c>
      <c r="C26" s="15">
        <v>-0.6165576</v>
      </c>
      <c r="D26" s="15">
        <v>-0.3739133</v>
      </c>
      <c r="E26" s="15">
        <v>-0.3820755</v>
      </c>
      <c r="F26" s="27">
        <v>0.8482588</v>
      </c>
      <c r="G26" s="37">
        <v>-0.1313383</v>
      </c>
    </row>
    <row r="27" spans="1:7" ht="12">
      <c r="A27" s="20" t="s">
        <v>35</v>
      </c>
      <c r="B27" s="29">
        <v>0.1471131</v>
      </c>
      <c r="C27" s="13">
        <v>0.09220886</v>
      </c>
      <c r="D27" s="13">
        <v>-0.1543832</v>
      </c>
      <c r="E27" s="13">
        <v>-0.4567486</v>
      </c>
      <c r="F27" s="25">
        <v>0.612358</v>
      </c>
      <c r="G27" s="35">
        <v>-0.02205533</v>
      </c>
    </row>
    <row r="28" spans="1:7" ht="12">
      <c r="A28" s="20" t="s">
        <v>36</v>
      </c>
      <c r="B28" s="29">
        <v>-0.2384297</v>
      </c>
      <c r="C28" s="13">
        <v>-0.2728774</v>
      </c>
      <c r="D28" s="13">
        <v>-0.1158904</v>
      </c>
      <c r="E28" s="13">
        <v>0.3239195</v>
      </c>
      <c r="F28" s="25">
        <v>0.6147798</v>
      </c>
      <c r="G28" s="35">
        <v>0.03146106</v>
      </c>
    </row>
    <row r="29" spans="1:7" ht="12">
      <c r="A29" s="20" t="s">
        <v>37</v>
      </c>
      <c r="B29" s="29">
        <v>0.107295</v>
      </c>
      <c r="C29" s="13">
        <v>0.1031621</v>
      </c>
      <c r="D29" s="13">
        <v>0.1182164</v>
      </c>
      <c r="E29" s="13">
        <v>0.1354738</v>
      </c>
      <c r="F29" s="25">
        <v>0.03537372</v>
      </c>
      <c r="G29" s="35">
        <v>0.1061536</v>
      </c>
    </row>
    <row r="30" spans="1:7" ht="12">
      <c r="A30" s="21" t="s">
        <v>38</v>
      </c>
      <c r="B30" s="31">
        <v>0.06425741</v>
      </c>
      <c r="C30" s="15">
        <v>0.02607046</v>
      </c>
      <c r="D30" s="15">
        <v>0.005159177</v>
      </c>
      <c r="E30" s="15">
        <v>0.05378756</v>
      </c>
      <c r="F30" s="27">
        <v>0.4395607</v>
      </c>
      <c r="G30" s="37">
        <v>0.08820295</v>
      </c>
    </row>
    <row r="31" spans="1:7" ht="12">
      <c r="A31" s="20" t="s">
        <v>39</v>
      </c>
      <c r="B31" s="29">
        <v>0.004476663</v>
      </c>
      <c r="C31" s="13">
        <v>0.05754197</v>
      </c>
      <c r="D31" s="13">
        <v>-0.01254276</v>
      </c>
      <c r="E31" s="13">
        <v>-0.00201947</v>
      </c>
      <c r="F31" s="25">
        <v>0.06958867</v>
      </c>
      <c r="G31" s="35">
        <v>0.02024308</v>
      </c>
    </row>
    <row r="32" spans="1:7" ht="12">
      <c r="A32" s="20" t="s">
        <v>40</v>
      </c>
      <c r="B32" s="29">
        <v>-0.001448626</v>
      </c>
      <c r="C32" s="13">
        <v>0.01844898</v>
      </c>
      <c r="D32" s="13">
        <v>-0.001937058</v>
      </c>
      <c r="E32" s="13">
        <v>0.02789178</v>
      </c>
      <c r="F32" s="25">
        <v>0.06169832</v>
      </c>
      <c r="G32" s="35">
        <v>0.01867196</v>
      </c>
    </row>
    <row r="33" spans="1:7" ht="12">
      <c r="A33" s="20" t="s">
        <v>41</v>
      </c>
      <c r="B33" s="29">
        <v>0.08125759</v>
      </c>
      <c r="C33" s="13">
        <v>0.05934029</v>
      </c>
      <c r="D33" s="13">
        <v>0.06166551</v>
      </c>
      <c r="E33" s="13">
        <v>0.05446409</v>
      </c>
      <c r="F33" s="25">
        <v>0.05300592</v>
      </c>
      <c r="G33" s="35">
        <v>0.06107213</v>
      </c>
    </row>
    <row r="34" spans="1:7" ht="12">
      <c r="A34" s="21" t="s">
        <v>42</v>
      </c>
      <c r="B34" s="31">
        <v>-0.009391912</v>
      </c>
      <c r="C34" s="15">
        <v>-0.008175909</v>
      </c>
      <c r="D34" s="15">
        <v>0.00383922</v>
      </c>
      <c r="E34" s="15">
        <v>0.01115644</v>
      </c>
      <c r="F34" s="27">
        <v>0.006853171</v>
      </c>
      <c r="G34" s="37">
        <v>0.001164397</v>
      </c>
    </row>
    <row r="35" spans="1:7" ht="12.75" thickBot="1">
      <c r="A35" s="22" t="s">
        <v>43</v>
      </c>
      <c r="B35" s="32">
        <v>0.0001048334</v>
      </c>
      <c r="C35" s="16">
        <v>0.008929406</v>
      </c>
      <c r="D35" s="16">
        <v>0.006417671</v>
      </c>
      <c r="E35" s="16">
        <v>0.004105687</v>
      </c>
      <c r="F35" s="28">
        <v>0.004795832</v>
      </c>
      <c r="G35" s="38">
        <v>0.005332197</v>
      </c>
    </row>
    <row r="36" spans="1:7" ht="12">
      <c r="A36" s="4" t="s">
        <v>44</v>
      </c>
      <c r="B36" s="3">
        <v>20.89233</v>
      </c>
      <c r="C36" s="3">
        <v>20.89233</v>
      </c>
      <c r="D36" s="3">
        <v>20.89844</v>
      </c>
      <c r="E36" s="3">
        <v>20.89844</v>
      </c>
      <c r="F36" s="3">
        <v>20.91065</v>
      </c>
      <c r="G36" s="3"/>
    </row>
    <row r="37" spans="1:6" ht="12">
      <c r="A37" s="4" t="s">
        <v>45</v>
      </c>
      <c r="B37" s="2">
        <v>-0.2293905</v>
      </c>
      <c r="C37" s="2">
        <v>-0.1714071</v>
      </c>
      <c r="D37" s="2">
        <v>-0.177002</v>
      </c>
      <c r="E37" s="2">
        <v>-0.1586914</v>
      </c>
      <c r="F37" s="2">
        <v>-0.1729329</v>
      </c>
    </row>
    <row r="38" spans="1:7" ht="12">
      <c r="A38" s="4" t="s">
        <v>53</v>
      </c>
      <c r="B38" s="2">
        <v>-0.0002304781</v>
      </c>
      <c r="C38" s="2">
        <v>0.0001426357</v>
      </c>
      <c r="D38" s="2">
        <v>-0.000165563</v>
      </c>
      <c r="E38" s="2">
        <v>0.0002937655</v>
      </c>
      <c r="F38" s="2">
        <v>-0.0002395019</v>
      </c>
      <c r="G38" s="2">
        <v>0.0001739137</v>
      </c>
    </row>
    <row r="39" spans="1:7" ht="12.75" thickBot="1">
      <c r="A39" s="4" t="s">
        <v>54</v>
      </c>
      <c r="B39" s="2">
        <v>2.905714E-05</v>
      </c>
      <c r="C39" s="2">
        <v>-9.664052E-05</v>
      </c>
      <c r="D39" s="2">
        <v>5.018607E-05</v>
      </c>
      <c r="E39" s="2">
        <v>0</v>
      </c>
      <c r="F39" s="2">
        <v>6.325199E-05</v>
      </c>
      <c r="G39" s="2">
        <v>0.0006117747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3.117176</v>
      </c>
      <c r="F40" s="17" t="s">
        <v>48</v>
      </c>
      <c r="G40" s="8">
        <v>55.022183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0.003754</v>
      </c>
      <c r="D4">
        <v>0.003752</v>
      </c>
      <c r="E4">
        <v>0.003753</v>
      </c>
      <c r="F4">
        <v>0.002074</v>
      </c>
      <c r="G4">
        <v>0.011698</v>
      </c>
    </row>
    <row r="5" spans="1:7" ht="12.75">
      <c r="A5" t="s">
        <v>13</v>
      </c>
      <c r="B5">
        <v>4.523819</v>
      </c>
      <c r="C5">
        <v>2.611895</v>
      </c>
      <c r="D5">
        <v>0.754883</v>
      </c>
      <c r="E5">
        <v>-2.789563</v>
      </c>
      <c r="F5">
        <v>-6.053243</v>
      </c>
      <c r="G5">
        <v>7.542293</v>
      </c>
    </row>
    <row r="6" spans="1:7" ht="12.75">
      <c r="A6" t="s">
        <v>14</v>
      </c>
      <c r="B6" s="49">
        <v>135.73</v>
      </c>
      <c r="C6" s="49">
        <v>-84.20033</v>
      </c>
      <c r="D6" s="49">
        <v>97.43457</v>
      </c>
      <c r="E6" s="49">
        <v>-172.7861</v>
      </c>
      <c r="F6" s="49">
        <v>140.433</v>
      </c>
      <c r="G6" s="49">
        <v>0.003383241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-1.057959</v>
      </c>
      <c r="C8" s="49">
        <v>-2.398273</v>
      </c>
      <c r="D8" s="49">
        <v>-3.060302</v>
      </c>
      <c r="E8" s="49">
        <v>-1.376653</v>
      </c>
      <c r="F8" s="49">
        <v>-6.791479</v>
      </c>
      <c r="G8" s="49">
        <v>-2.700908</v>
      </c>
    </row>
    <row r="9" spans="1:7" ht="12.75">
      <c r="A9" t="s">
        <v>17</v>
      </c>
      <c r="B9" s="49">
        <v>0.7488043</v>
      </c>
      <c r="C9" s="49">
        <v>1.070704</v>
      </c>
      <c r="D9" s="49">
        <v>0.5432968</v>
      </c>
      <c r="E9" s="49">
        <v>0.5881082</v>
      </c>
      <c r="F9" s="49">
        <v>0.7940228</v>
      </c>
      <c r="G9" s="49">
        <v>0.7441776</v>
      </c>
    </row>
    <row r="10" spans="1:7" ht="12.75">
      <c r="A10" t="s">
        <v>18</v>
      </c>
      <c r="B10" s="49">
        <v>0.7092959</v>
      </c>
      <c r="C10" s="49">
        <v>0.1086432</v>
      </c>
      <c r="D10" s="49">
        <v>0.9463404</v>
      </c>
      <c r="E10" s="49">
        <v>0.4482352</v>
      </c>
      <c r="F10" s="49">
        <v>1.038864</v>
      </c>
      <c r="G10" s="49">
        <v>0.6027676</v>
      </c>
    </row>
    <row r="11" spans="1:7" ht="12.75">
      <c r="A11" t="s">
        <v>19</v>
      </c>
      <c r="B11" s="49">
        <v>2.10236</v>
      </c>
      <c r="C11" s="49">
        <v>0.8427939</v>
      </c>
      <c r="D11" s="49">
        <v>1.362435</v>
      </c>
      <c r="E11" s="49">
        <v>0.8237313</v>
      </c>
      <c r="F11" s="49">
        <v>13.33894</v>
      </c>
      <c r="G11" s="49">
        <v>2.807335</v>
      </c>
    </row>
    <row r="12" spans="1:7" ht="12.75">
      <c r="A12" t="s">
        <v>20</v>
      </c>
      <c r="B12" s="49">
        <v>-5.165316E-05</v>
      </c>
      <c r="C12" s="49">
        <v>-0.3747829</v>
      </c>
      <c r="D12" s="49">
        <v>-0.120716</v>
      </c>
      <c r="E12" s="49">
        <v>0.180144</v>
      </c>
      <c r="F12" s="49">
        <v>-0.6586297</v>
      </c>
      <c r="G12" s="49">
        <v>-0.1634342</v>
      </c>
    </row>
    <row r="13" spans="1:7" ht="12.75">
      <c r="A13" t="s">
        <v>21</v>
      </c>
      <c r="B13" s="49">
        <v>-0.038487</v>
      </c>
      <c r="C13" s="49">
        <v>0.1005025</v>
      </c>
      <c r="D13" s="49">
        <v>0.1694307</v>
      </c>
      <c r="E13" s="49">
        <v>0.1265432</v>
      </c>
      <c r="F13" s="49">
        <v>0.1243022</v>
      </c>
      <c r="G13" s="49">
        <v>0.1063056</v>
      </c>
    </row>
    <row r="14" spans="1:7" ht="12.75">
      <c r="A14" t="s">
        <v>22</v>
      </c>
      <c r="B14" s="49">
        <v>0.01276836</v>
      </c>
      <c r="C14" s="49">
        <v>0.1099023</v>
      </c>
      <c r="D14" s="49">
        <v>0.09198934</v>
      </c>
      <c r="E14" s="49">
        <v>0.1482</v>
      </c>
      <c r="F14" s="49">
        <v>0.1014147</v>
      </c>
      <c r="G14" s="49">
        <v>0.09955254</v>
      </c>
    </row>
    <row r="15" spans="1:7" ht="12.75">
      <c r="A15" t="s">
        <v>23</v>
      </c>
      <c r="B15" s="49">
        <v>-0.4432017</v>
      </c>
      <c r="C15" s="49">
        <v>-0.2358957</v>
      </c>
      <c r="D15" s="49">
        <v>-0.1231462</v>
      </c>
      <c r="E15" s="49">
        <v>-0.1640047</v>
      </c>
      <c r="F15" s="49">
        <v>-0.3712585</v>
      </c>
      <c r="G15" s="49">
        <v>-0.2396137</v>
      </c>
    </row>
    <row r="16" spans="1:7" ht="12.75">
      <c r="A16" t="s">
        <v>24</v>
      </c>
      <c r="B16" s="49">
        <v>0.0001651418</v>
      </c>
      <c r="C16" s="49">
        <v>-0.03105241</v>
      </c>
      <c r="D16" s="49">
        <v>-0.01160475</v>
      </c>
      <c r="E16" s="49">
        <v>0.02826984</v>
      </c>
      <c r="F16" s="49">
        <v>-0.04972616</v>
      </c>
      <c r="G16" s="49">
        <v>-0.01004994</v>
      </c>
    </row>
    <row r="17" spans="1:7" ht="12.75">
      <c r="A17" t="s">
        <v>25</v>
      </c>
      <c r="B17" s="49">
        <v>-0.01399536</v>
      </c>
      <c r="C17" s="49">
        <v>-0.01904207</v>
      </c>
      <c r="D17" s="49">
        <v>-0.02216319</v>
      </c>
      <c r="E17" s="49">
        <v>-0.02292862</v>
      </c>
      <c r="F17" s="49">
        <v>-0.02691598</v>
      </c>
      <c r="G17" s="49">
        <v>-0.02104271</v>
      </c>
    </row>
    <row r="18" spans="1:7" ht="12.75">
      <c r="A18" t="s">
        <v>26</v>
      </c>
      <c r="B18" s="49">
        <v>-0.02294243</v>
      </c>
      <c r="C18" s="49">
        <v>0.05193528</v>
      </c>
      <c r="D18" s="49">
        <v>-0.001775662</v>
      </c>
      <c r="E18" s="49">
        <v>0.05005577</v>
      </c>
      <c r="F18" s="49">
        <v>-0.01901922</v>
      </c>
      <c r="G18" s="49">
        <v>0.01824243</v>
      </c>
    </row>
    <row r="19" spans="1:7" ht="12.75">
      <c r="A19" t="s">
        <v>27</v>
      </c>
      <c r="B19" s="49">
        <v>-0.2121624</v>
      </c>
      <c r="C19" s="49">
        <v>-0.1874719</v>
      </c>
      <c r="D19" s="49">
        <v>-0.1986459</v>
      </c>
      <c r="E19" s="49">
        <v>-0.188663</v>
      </c>
      <c r="F19" s="49">
        <v>-0.1455634</v>
      </c>
      <c r="G19" s="49">
        <v>-0.1884643</v>
      </c>
    </row>
    <row r="20" spans="1:7" ht="12.75">
      <c r="A20" t="s">
        <v>28</v>
      </c>
      <c r="B20" s="49">
        <v>-0.004623182</v>
      </c>
      <c r="C20" s="49">
        <v>-0.00038992</v>
      </c>
      <c r="D20" s="49">
        <v>-0.008741632</v>
      </c>
      <c r="E20" s="49">
        <v>-0.00292149</v>
      </c>
      <c r="F20" s="49">
        <v>-0.003605216</v>
      </c>
      <c r="G20" s="49">
        <v>-0.004051126</v>
      </c>
    </row>
    <row r="21" spans="1:7" ht="12.75">
      <c r="A21" t="s">
        <v>29</v>
      </c>
      <c r="B21" s="49">
        <v>-15.86576</v>
      </c>
      <c r="C21" s="49">
        <v>56.40907</v>
      </c>
      <c r="D21" s="49">
        <v>-29.37418</v>
      </c>
      <c r="E21" s="49">
        <v>4.037457</v>
      </c>
      <c r="F21" s="49">
        <v>-38.91274</v>
      </c>
      <c r="G21" s="49">
        <v>0.0006976575</v>
      </c>
    </row>
    <row r="22" spans="1:7" ht="12.75">
      <c r="A22" t="s">
        <v>30</v>
      </c>
      <c r="B22" s="49">
        <v>90.47885</v>
      </c>
      <c r="C22" s="49">
        <v>52.23838</v>
      </c>
      <c r="D22" s="49">
        <v>15.09766</v>
      </c>
      <c r="E22" s="49">
        <v>-55.79183</v>
      </c>
      <c r="F22" s="49">
        <v>-121.0708</v>
      </c>
      <c r="G22" s="49">
        <v>0</v>
      </c>
    </row>
    <row r="23" spans="1:7" ht="12.75">
      <c r="A23" t="s">
        <v>31</v>
      </c>
      <c r="B23" s="49">
        <v>-0.1282877</v>
      </c>
      <c r="C23" s="49">
        <v>-0.2053307</v>
      </c>
      <c r="D23" s="49">
        <v>2.002056</v>
      </c>
      <c r="E23" s="49">
        <v>-1.280072</v>
      </c>
      <c r="F23" s="49">
        <v>5.127109</v>
      </c>
      <c r="G23" s="49">
        <v>0.7870047</v>
      </c>
    </row>
    <row r="24" spans="1:7" ht="12.75">
      <c r="A24" t="s">
        <v>32</v>
      </c>
      <c r="B24" s="49">
        <v>-1.750709</v>
      </c>
      <c r="C24" s="49">
        <v>-3.297954</v>
      </c>
      <c r="D24" s="49">
        <v>-1.375738</v>
      </c>
      <c r="E24" s="49">
        <v>3.499702</v>
      </c>
      <c r="F24" s="49">
        <v>5.088113</v>
      </c>
      <c r="G24" s="49">
        <v>0.1393574</v>
      </c>
    </row>
    <row r="25" spans="1:7" ht="12.75">
      <c r="A25" t="s">
        <v>33</v>
      </c>
      <c r="B25" s="49">
        <v>0.1034203</v>
      </c>
      <c r="C25" s="49">
        <v>0.2387358</v>
      </c>
      <c r="D25" s="49">
        <v>1.246152</v>
      </c>
      <c r="E25" s="49">
        <v>0.636335</v>
      </c>
      <c r="F25" s="49">
        <v>-0.7335963</v>
      </c>
      <c r="G25" s="49">
        <v>0.4278083</v>
      </c>
    </row>
    <row r="26" spans="1:7" ht="12.75">
      <c r="A26" t="s">
        <v>34</v>
      </c>
      <c r="B26" s="49">
        <v>0.5915392</v>
      </c>
      <c r="C26" s="49">
        <v>-0.6165576</v>
      </c>
      <c r="D26" s="49">
        <v>-0.3739133</v>
      </c>
      <c r="E26" s="49">
        <v>-0.3820755</v>
      </c>
      <c r="F26" s="49">
        <v>0.8482588</v>
      </c>
      <c r="G26" s="49">
        <v>-0.1313383</v>
      </c>
    </row>
    <row r="27" spans="1:7" ht="12.75">
      <c r="A27" t="s">
        <v>35</v>
      </c>
      <c r="B27" s="49">
        <v>0.1471131</v>
      </c>
      <c r="C27" s="49">
        <v>0.09220886</v>
      </c>
      <c r="D27" s="49">
        <v>-0.1543832</v>
      </c>
      <c r="E27" s="49">
        <v>-0.4567486</v>
      </c>
      <c r="F27" s="49">
        <v>0.612358</v>
      </c>
      <c r="G27" s="49">
        <v>-0.02205533</v>
      </c>
    </row>
    <row r="28" spans="1:7" ht="12.75">
      <c r="A28" t="s">
        <v>36</v>
      </c>
      <c r="B28" s="49">
        <v>-0.2384297</v>
      </c>
      <c r="C28" s="49">
        <v>-0.2728774</v>
      </c>
      <c r="D28" s="49">
        <v>-0.1158904</v>
      </c>
      <c r="E28" s="49">
        <v>0.3239195</v>
      </c>
      <c r="F28" s="49">
        <v>0.6147798</v>
      </c>
      <c r="G28" s="49">
        <v>0.03146106</v>
      </c>
    </row>
    <row r="29" spans="1:7" ht="12.75">
      <c r="A29" t="s">
        <v>37</v>
      </c>
      <c r="B29" s="49">
        <v>0.107295</v>
      </c>
      <c r="C29" s="49">
        <v>0.1031621</v>
      </c>
      <c r="D29" s="49">
        <v>0.1182164</v>
      </c>
      <c r="E29" s="49">
        <v>0.1354738</v>
      </c>
      <c r="F29" s="49">
        <v>0.03537372</v>
      </c>
      <c r="G29" s="49">
        <v>0.1061536</v>
      </c>
    </row>
    <row r="30" spans="1:7" ht="12.75">
      <c r="A30" t="s">
        <v>38</v>
      </c>
      <c r="B30" s="49">
        <v>0.06425741</v>
      </c>
      <c r="C30" s="49">
        <v>0.02607046</v>
      </c>
      <c r="D30" s="49">
        <v>0.005159177</v>
      </c>
      <c r="E30" s="49">
        <v>0.05378756</v>
      </c>
      <c r="F30" s="49">
        <v>0.4395607</v>
      </c>
      <c r="G30" s="49">
        <v>0.08820295</v>
      </c>
    </row>
    <row r="31" spans="1:7" ht="12.75">
      <c r="A31" t="s">
        <v>39</v>
      </c>
      <c r="B31" s="49">
        <v>0.004476663</v>
      </c>
      <c r="C31" s="49">
        <v>0.05754197</v>
      </c>
      <c r="D31" s="49">
        <v>-0.01254276</v>
      </c>
      <c r="E31" s="49">
        <v>-0.00201947</v>
      </c>
      <c r="F31" s="49">
        <v>0.06958867</v>
      </c>
      <c r="G31" s="49">
        <v>0.02024308</v>
      </c>
    </row>
    <row r="32" spans="1:7" ht="12.75">
      <c r="A32" t="s">
        <v>40</v>
      </c>
      <c r="B32" s="49">
        <v>-0.001448626</v>
      </c>
      <c r="C32" s="49">
        <v>0.01844898</v>
      </c>
      <c r="D32" s="49">
        <v>-0.001937058</v>
      </c>
      <c r="E32" s="49">
        <v>0.02789178</v>
      </c>
      <c r="F32" s="49">
        <v>0.06169832</v>
      </c>
      <c r="G32" s="49">
        <v>0.01867196</v>
      </c>
    </row>
    <row r="33" spans="1:7" ht="12.75">
      <c r="A33" t="s">
        <v>41</v>
      </c>
      <c r="B33" s="49">
        <v>0.08125759</v>
      </c>
      <c r="C33" s="49">
        <v>0.05934029</v>
      </c>
      <c r="D33" s="49">
        <v>0.06166551</v>
      </c>
      <c r="E33" s="49">
        <v>0.05446409</v>
      </c>
      <c r="F33" s="49">
        <v>0.05300592</v>
      </c>
      <c r="G33" s="49">
        <v>0.06107213</v>
      </c>
    </row>
    <row r="34" spans="1:7" ht="12.75">
      <c r="A34" t="s">
        <v>42</v>
      </c>
      <c r="B34" s="49">
        <v>-0.009391912</v>
      </c>
      <c r="C34" s="49">
        <v>-0.008175909</v>
      </c>
      <c r="D34" s="49">
        <v>0.00383922</v>
      </c>
      <c r="E34" s="49">
        <v>0.01115644</v>
      </c>
      <c r="F34" s="49">
        <v>0.006853171</v>
      </c>
      <c r="G34" s="49">
        <v>0.001164397</v>
      </c>
    </row>
    <row r="35" spans="1:7" ht="12.75">
      <c r="A35" t="s">
        <v>43</v>
      </c>
      <c r="B35" s="49">
        <v>0.0001048334</v>
      </c>
      <c r="C35" s="49">
        <v>0.008929406</v>
      </c>
      <c r="D35" s="49">
        <v>0.006417671</v>
      </c>
      <c r="E35" s="49">
        <v>0.004105687</v>
      </c>
      <c r="F35" s="49">
        <v>0.004795832</v>
      </c>
      <c r="G35" s="49">
        <v>0.005332197</v>
      </c>
    </row>
    <row r="36" spans="1:6" ht="12.75">
      <c r="A36" t="s">
        <v>44</v>
      </c>
      <c r="B36" s="49">
        <v>20.89233</v>
      </c>
      <c r="C36" s="49">
        <v>20.89233</v>
      </c>
      <c r="D36" s="49">
        <v>20.89844</v>
      </c>
      <c r="E36" s="49">
        <v>20.89844</v>
      </c>
      <c r="F36" s="49">
        <v>20.91065</v>
      </c>
    </row>
    <row r="37" spans="1:6" ht="12.75">
      <c r="A37" t="s">
        <v>45</v>
      </c>
      <c r="B37" s="49">
        <v>-0.2293905</v>
      </c>
      <c r="C37" s="49">
        <v>-0.1714071</v>
      </c>
      <c r="D37" s="49">
        <v>-0.177002</v>
      </c>
      <c r="E37" s="49">
        <v>-0.1586914</v>
      </c>
      <c r="F37" s="49">
        <v>-0.1729329</v>
      </c>
    </row>
    <row r="38" spans="1:7" ht="12.75">
      <c r="A38" t="s">
        <v>55</v>
      </c>
      <c r="B38" s="49">
        <v>-0.0002304781</v>
      </c>
      <c r="C38" s="49">
        <v>0.0001426357</v>
      </c>
      <c r="D38" s="49">
        <v>-0.000165563</v>
      </c>
      <c r="E38" s="49">
        <v>0.0002937655</v>
      </c>
      <c r="F38" s="49">
        <v>-0.0002395019</v>
      </c>
      <c r="G38" s="49">
        <v>0.0001739137</v>
      </c>
    </row>
    <row r="39" spans="1:7" ht="12.75">
      <c r="A39" t="s">
        <v>56</v>
      </c>
      <c r="B39" s="49">
        <v>2.905714E-05</v>
      </c>
      <c r="C39" s="49">
        <v>-9.664052E-05</v>
      </c>
      <c r="D39" s="49">
        <v>5.018607E-05</v>
      </c>
      <c r="E39" s="49">
        <v>0</v>
      </c>
      <c r="F39" s="49">
        <v>6.325199E-05</v>
      </c>
      <c r="G39" s="49">
        <v>0.0006117747</v>
      </c>
    </row>
    <row r="40" spans="2:7" ht="12.75">
      <c r="B40" t="s">
        <v>46</v>
      </c>
      <c r="C40">
        <v>-0.003753</v>
      </c>
      <c r="D40" t="s">
        <v>47</v>
      </c>
      <c r="E40">
        <v>3.117176</v>
      </c>
      <c r="F40" t="s">
        <v>48</v>
      </c>
      <c r="G40">
        <v>55.022183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-0.0002304780944176282</v>
      </c>
      <c r="C50">
        <f>-0.017/(C7*C7+C22*C22)*(C21*C22+C6*C7)</f>
        <v>0.00014263572655353842</v>
      </c>
      <c r="D50">
        <f>-0.017/(D7*D7+D22*D22)*(D21*D22+D6*D7)</f>
        <v>-0.000165562999781784</v>
      </c>
      <c r="E50">
        <f>-0.017/(E7*E7+E22*E22)*(E21*E22+E6*E7)</f>
        <v>0.00029376551958702963</v>
      </c>
      <c r="F50">
        <f>-0.017/(F7*F7+F22*F22)*(F21*F22+F6*F7)</f>
        <v>-0.00023950189689551178</v>
      </c>
      <c r="G50">
        <f>(B50*B$4+C50*C$4+D50*D$4+E50*E$4+F50*F$4)/SUM(B$4:F$4)</f>
        <v>-1.5747672405145948E-07</v>
      </c>
    </row>
    <row r="51" spans="1:7" ht="12.75">
      <c r="A51" t="s">
        <v>59</v>
      </c>
      <c r="B51">
        <f>-0.017/(B7*B7+B22*B22)*(B21*B7-B6*B22)</f>
        <v>2.9057131293309842E-05</v>
      </c>
      <c r="C51">
        <f>-0.017/(C7*C7+C22*C22)*(C21*C7-C6*C22)</f>
        <v>-9.664052492852798E-05</v>
      </c>
      <c r="D51">
        <f>-0.017/(D7*D7+D22*D22)*(D21*D7-D6*D22)</f>
        <v>5.018606738792854E-05</v>
      </c>
      <c r="E51">
        <f>-0.017/(E7*E7+E22*E22)*(E21*E7-E6*E22)</f>
        <v>-5.224705307133878E-06</v>
      </c>
      <c r="F51">
        <f>-0.017/(F7*F7+F22*F22)*(F21*F7-F6*F22)</f>
        <v>6.325198937413429E-05</v>
      </c>
      <c r="G51">
        <f>(B51*B$4+C51*C$4+D51*D$4+E51*E$4+F51*F$4)/SUM(B$4:F$4)</f>
        <v>1.8964216948899567E-07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10000.02912518198</v>
      </c>
      <c r="C62">
        <f>C7+(2/0.017)*(C8*C50-C23*C51)</f>
        <v>9999.957420861358</v>
      </c>
      <c r="D62">
        <f>D7+(2/0.017)*(D8*D50-D23*D51)</f>
        <v>10000.04778793671</v>
      </c>
      <c r="E62">
        <f>E7+(2/0.017)*(E8*E50-E23*E51)</f>
        <v>9999.951635154965</v>
      </c>
      <c r="F62">
        <f>F7+(2/0.017)*(F8*F50-F23*F51)</f>
        <v>10000.153208501088</v>
      </c>
    </row>
    <row r="63" spans="1:6" ht="12.75">
      <c r="A63" t="s">
        <v>67</v>
      </c>
      <c r="B63">
        <f>B8+(3/0.017)*(B9*B50-B24*B51)</f>
        <v>-1.0794376600387672</v>
      </c>
      <c r="C63">
        <f>C8+(3/0.017)*(C9*C50-C24*C51)</f>
        <v>-2.42756629931524</v>
      </c>
      <c r="D63">
        <f>D8+(3/0.017)*(D9*D50-D24*D51)</f>
        <v>-3.0639914649418314</v>
      </c>
      <c r="E63">
        <f>E8+(3/0.017)*(E9*E50-E24*E51)</f>
        <v>-1.3429381489601446</v>
      </c>
      <c r="F63">
        <f>F8+(3/0.017)*(F9*F50-F24*F51)</f>
        <v>-6.88183251226859</v>
      </c>
    </row>
    <row r="64" spans="1:6" ht="12.75">
      <c r="A64" t="s">
        <v>68</v>
      </c>
      <c r="B64">
        <f>B9+(4/0.017)*(B10*B50-B25*B51)</f>
        <v>0.7096320024362988</v>
      </c>
      <c r="C64">
        <f>C9+(4/0.017)*(C10*C50-C25*C51)</f>
        <v>1.0797788128937256</v>
      </c>
      <c r="D64">
        <f>D9+(4/0.017)*(D10*D50-D25*D51)</f>
        <v>0.49171599442675407</v>
      </c>
      <c r="E64">
        <f>E9+(4/0.017)*(E10*E50-E25*E51)</f>
        <v>0.6198730727710143</v>
      </c>
      <c r="F64">
        <f>F9+(4/0.017)*(F10*F50-F25*F51)</f>
        <v>0.7463972768837754</v>
      </c>
    </row>
    <row r="65" spans="1:6" ht="12.75">
      <c r="A65" t="s">
        <v>69</v>
      </c>
      <c r="B65">
        <f>B10+(5/0.017)*(B11*B50-B26*B51)</f>
        <v>0.5617263827119457</v>
      </c>
      <c r="C65">
        <f>C10+(5/0.017)*(C11*C50-C26*C51)</f>
        <v>0.1264749853378579</v>
      </c>
      <c r="D65">
        <f>D10+(5/0.017)*(D11*D50-D26*D51)</f>
        <v>0.8855158154303964</v>
      </c>
      <c r="E65">
        <f>E10+(5/0.017)*(E11*E50-E26*E51)</f>
        <v>0.5188197945447128</v>
      </c>
      <c r="F65">
        <f>F10+(5/0.017)*(F11*F50-F26*F51)</f>
        <v>0.08346532671190199</v>
      </c>
    </row>
    <row r="66" spans="1:6" ht="12.75">
      <c r="A66" t="s">
        <v>70</v>
      </c>
      <c r="B66">
        <f>B11+(6/0.017)*(B12*B50-B27*B51)</f>
        <v>2.1008554895036076</v>
      </c>
      <c r="C66">
        <f>C11+(6/0.017)*(C12*C50-C27*C51)</f>
        <v>0.8270716699031008</v>
      </c>
      <c r="D66">
        <f>D11+(6/0.017)*(D12*D50-D27*D51)</f>
        <v>1.3722234666213253</v>
      </c>
      <c r="E66">
        <f>E11+(6/0.017)*(E12*E50-E27*E51)</f>
        <v>0.8415667302091906</v>
      </c>
      <c r="F66">
        <f>F11+(6/0.017)*(F12*F50-F27*F51)</f>
        <v>13.380943600279725</v>
      </c>
    </row>
    <row r="67" spans="1:6" ht="12.75">
      <c r="A67" t="s">
        <v>71</v>
      </c>
      <c r="B67">
        <f>B12+(7/0.017)*(B13*B50-B28*B51)</f>
        <v>0.006453608876401773</v>
      </c>
      <c r="C67">
        <f>C12+(7/0.017)*(C13*C50-C28*C51)</f>
        <v>-0.3797388044990761</v>
      </c>
      <c r="D67">
        <f>D12+(7/0.017)*(D13*D50-D28*D51)</f>
        <v>-0.12987174121539968</v>
      </c>
      <c r="E67">
        <f>E12+(7/0.017)*(E13*E50-E28*E51)</f>
        <v>0.1961478170472104</v>
      </c>
      <c r="F67">
        <f>F12+(7/0.017)*(F13*F50-F28*F51)</f>
        <v>-0.6869000886151309</v>
      </c>
    </row>
    <row r="68" spans="1:6" ht="12.75">
      <c r="A68" t="s">
        <v>72</v>
      </c>
      <c r="B68">
        <f>B13+(8/0.017)*(B14*B50-B29*B51)</f>
        <v>-0.04133900573353127</v>
      </c>
      <c r="C68">
        <f>C13+(8/0.017)*(C14*C50-C29*C51)</f>
        <v>0.11257103360335728</v>
      </c>
      <c r="D68">
        <f>D13+(8/0.017)*(D14*D50-D29*D51)</f>
        <v>0.15947171303759775</v>
      </c>
      <c r="E68">
        <f>E13+(8/0.017)*(E14*E50-E29*E51)</f>
        <v>0.14736384032218136</v>
      </c>
      <c r="F68">
        <f>F13+(8/0.017)*(F14*F50-F29*F51)</f>
        <v>0.11181915473663395</v>
      </c>
    </row>
    <row r="69" spans="1:6" ht="12.75">
      <c r="A69" t="s">
        <v>73</v>
      </c>
      <c r="B69">
        <f>B14+(9/0.017)*(B15*B50-B30*B51)</f>
        <v>0.06585837913749631</v>
      </c>
      <c r="C69">
        <f>C14+(9/0.017)*(C15*C50-C30*C51)</f>
        <v>0.09342293384779729</v>
      </c>
      <c r="D69">
        <f>D14+(9/0.017)*(D15*D50-D30*D51)</f>
        <v>0.1026461529007208</v>
      </c>
      <c r="E69">
        <f>E14+(9/0.017)*(E15*E50-E30*E51)</f>
        <v>0.1228422873035161</v>
      </c>
      <c r="F69">
        <f>F14+(9/0.017)*(F15*F50-F30*F51)</f>
        <v>0.13376918449212105</v>
      </c>
    </row>
    <row r="70" spans="1:6" ht="12.75">
      <c r="A70" t="s">
        <v>74</v>
      </c>
      <c r="B70">
        <f>B15+(10/0.017)*(B16*B50-B31*B51)</f>
        <v>-0.4433006062070115</v>
      </c>
      <c r="C70">
        <f>C15+(10/0.017)*(C16*C50-C31*C51)</f>
        <v>-0.23522999227962751</v>
      </c>
      <c r="D70">
        <f>D15+(10/0.017)*(D16*D50-D31*D51)</f>
        <v>-0.12164573587040689</v>
      </c>
      <c r="E70">
        <f>E15+(10/0.017)*(E16*E50-E31*E51)</f>
        <v>-0.1591257864114026</v>
      </c>
      <c r="F70">
        <f>F15+(10/0.017)*(F16*F50-F31*F51)</f>
        <v>-0.3668420953941591</v>
      </c>
    </row>
    <row r="71" spans="1:6" ht="12.75">
      <c r="A71" t="s">
        <v>75</v>
      </c>
      <c r="B71">
        <f>B16+(11/0.017)*(B17*B50-B32*B51)</f>
        <v>0.0022795468007659756</v>
      </c>
      <c r="C71">
        <f>C16+(11/0.017)*(C17*C50-C32*C51)</f>
        <v>-0.03165621965631245</v>
      </c>
      <c r="D71">
        <f>D16+(11/0.017)*(D17*D50-D32*D51)</f>
        <v>-0.009167526882999082</v>
      </c>
      <c r="E71">
        <f>E16+(11/0.017)*(E17*E50-E32*E51)</f>
        <v>0.024005779529179788</v>
      </c>
      <c r="F71">
        <f>F16+(11/0.017)*(F17*F50-F32*F51)</f>
        <v>-0.0480801156092143</v>
      </c>
    </row>
    <row r="72" spans="1:6" ht="12.75">
      <c r="A72" t="s">
        <v>76</v>
      </c>
      <c r="B72">
        <f>B17+(12/0.017)*(B18*B50-B33*B51)</f>
        <v>-0.011929514056586904</v>
      </c>
      <c r="C72">
        <f>C17+(12/0.017)*(C18*C50-C33*C51)</f>
        <v>-0.009765008937713506</v>
      </c>
      <c r="D72">
        <f>D17+(12/0.017)*(D18*D50-D33*D51)</f>
        <v>-0.02414020095038997</v>
      </c>
      <c r="E72">
        <f>E17+(12/0.017)*(E18*E50-E33*E51)</f>
        <v>-0.012347995457094071</v>
      </c>
      <c r="F72">
        <f>F17+(12/0.017)*(F18*F50-F33*F51)</f>
        <v>-0.026067220438446934</v>
      </c>
    </row>
    <row r="73" spans="1:6" ht="12.75">
      <c r="A73" t="s">
        <v>77</v>
      </c>
      <c r="B73">
        <f>B18+(13/0.017)*(B19*B50-B34*B51)</f>
        <v>0.014659448813467507</v>
      </c>
      <c r="C73">
        <f>C18+(13/0.017)*(C19*C50-C34*C51)</f>
        <v>0.030882686327576337</v>
      </c>
      <c r="D73">
        <f>D18+(13/0.017)*(D19*D50-D34*D51)</f>
        <v>0.023226959451841035</v>
      </c>
      <c r="E73">
        <f>E18+(13/0.017)*(E19*E50-E34*E51)</f>
        <v>0.007718291386033908</v>
      </c>
      <c r="F73">
        <f>F18+(13/0.017)*(F19*F50-F34*F51)</f>
        <v>0.007309017550044542</v>
      </c>
    </row>
    <row r="74" spans="1:6" ht="12.75">
      <c r="A74" t="s">
        <v>78</v>
      </c>
      <c r="B74">
        <f>B19+(14/0.017)*(B20*B50-B35*B51)</f>
        <v>-0.21128740327794504</v>
      </c>
      <c r="C74">
        <f>C19+(14/0.017)*(C20*C50-C35*C51)</f>
        <v>-0.18680704332652995</v>
      </c>
      <c r="D74">
        <f>D19+(14/0.017)*(D20*D50-D35*D51)</f>
        <v>-0.19771925387842326</v>
      </c>
      <c r="E74">
        <f>E19+(14/0.017)*(E20*E50-E35*E51)</f>
        <v>-0.18935211460730822</v>
      </c>
      <c r="F74">
        <f>F19+(14/0.017)*(F20*F50-F35*F51)</f>
        <v>-0.14510213281269443</v>
      </c>
    </row>
    <row r="75" spans="1:6" ht="12.75">
      <c r="A75" t="s">
        <v>79</v>
      </c>
      <c r="B75" s="49">
        <f>B20</f>
        <v>-0.004623182</v>
      </c>
      <c r="C75" s="49">
        <f>C20</f>
        <v>-0.00038992</v>
      </c>
      <c r="D75" s="49">
        <f>D20</f>
        <v>-0.008741632</v>
      </c>
      <c r="E75" s="49">
        <f>E20</f>
        <v>-0.00292149</v>
      </c>
      <c r="F75" s="49">
        <f>F20</f>
        <v>-0.003605216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90.47871191189026</v>
      </c>
      <c r="C82">
        <f>C22+(2/0.017)*(C8*C51+C23*C50)</f>
        <v>52.26220151388984</v>
      </c>
      <c r="D82">
        <f>D22+(2/0.017)*(D8*D51+D23*D50)</f>
        <v>15.04059518594229</v>
      </c>
      <c r="E82">
        <f>E22+(2/0.017)*(E8*E51+E23*E50)</f>
        <v>-55.83522393058278</v>
      </c>
      <c r="F82">
        <f>F22+(2/0.017)*(F8*F51+F23*F50)</f>
        <v>-121.26580316336856</v>
      </c>
    </row>
    <row r="83" spans="1:6" ht="12.75">
      <c r="A83" t="s">
        <v>82</v>
      </c>
      <c r="B83">
        <f>B23+(3/0.017)*(B9*B51+B24*B50)</f>
        <v>-0.05324213898978475</v>
      </c>
      <c r="C83">
        <f>C23+(3/0.017)*(C9*C51+C24*C50)</f>
        <v>-0.3066035461529217</v>
      </c>
      <c r="D83">
        <f>D23+(3/0.017)*(D9*D51+D24*D50)</f>
        <v>2.0470625717665127</v>
      </c>
      <c r="E83">
        <f>E23+(3/0.017)*(E9*E51+E24*E50)</f>
        <v>-1.0991862792242253</v>
      </c>
      <c r="F83">
        <f>F23+(3/0.017)*(F9*F51+F24*F50)</f>
        <v>4.920922671751125</v>
      </c>
    </row>
    <row r="84" spans="1:6" ht="12.75">
      <c r="A84" t="s">
        <v>83</v>
      </c>
      <c r="B84">
        <f>B24+(4/0.017)*(B10*B51+B25*B50)</f>
        <v>-1.7514680610767044</v>
      </c>
      <c r="C84">
        <f>C24+(4/0.017)*(C10*C51+C25*C50)</f>
        <v>-3.292412136844841</v>
      </c>
      <c r="D84">
        <f>D24+(4/0.017)*(D10*D51+D25*D50)</f>
        <v>-1.413108249463</v>
      </c>
      <c r="E84">
        <f>E24+(4/0.017)*(E10*E51+E25*E50)</f>
        <v>3.543135267077207</v>
      </c>
      <c r="F84">
        <f>F24+(4/0.017)*(F10*F51+F25*F50)</f>
        <v>5.144914863551694</v>
      </c>
    </row>
    <row r="85" spans="1:6" ht="12.75">
      <c r="A85" t="s">
        <v>84</v>
      </c>
      <c r="B85">
        <f>B25+(5/0.017)*(B11*B51+B26*B50)</f>
        <v>0.08128845381072783</v>
      </c>
      <c r="C85">
        <f>C25+(5/0.017)*(C11*C51+C26*C50)</f>
        <v>0.18891486289980375</v>
      </c>
      <c r="D85">
        <f>D25+(5/0.017)*(D11*D51+D26*D50)</f>
        <v>1.2844700771552877</v>
      </c>
      <c r="E85">
        <f>E25+(5/0.017)*(E11*E51+E26*E50)</f>
        <v>0.6020572467430186</v>
      </c>
      <c r="F85">
        <f>F25+(5/0.017)*(F11*F51+F26*F50)</f>
        <v>-0.5451978001517929</v>
      </c>
    </row>
    <row r="86" spans="1:6" ht="12.75">
      <c r="A86" t="s">
        <v>85</v>
      </c>
      <c r="B86">
        <f>B26+(6/0.017)*(B12*B51+B27*B50)</f>
        <v>0.5795717242901688</v>
      </c>
      <c r="C86">
        <f>C26+(6/0.017)*(C12*C51+C27*C50)</f>
        <v>-0.5991323668478791</v>
      </c>
      <c r="D86">
        <f>D26+(6/0.017)*(D12*D51+D27*D50)</f>
        <v>-0.3670302819774906</v>
      </c>
      <c r="E86">
        <f>E26+(6/0.017)*(E12*E51+E27*E50)</f>
        <v>-0.42976427262794004</v>
      </c>
      <c r="F86">
        <f>F26+(6/0.017)*(F12*F51+F27*F50)</f>
        <v>0.7817927265770479</v>
      </c>
    </row>
    <row r="87" spans="1:6" ht="12.75">
      <c r="A87" t="s">
        <v>86</v>
      </c>
      <c r="B87">
        <f>B27+(7/0.017)*(B13*B51+B28*B50)</f>
        <v>0.16928024751031576</v>
      </c>
      <c r="C87">
        <f>C27+(7/0.017)*(C13*C51+C28*C50)</f>
        <v>0.07218281506119475</v>
      </c>
      <c r="D87">
        <f>D27+(7/0.017)*(D13*D51+D28*D50)</f>
        <v>-0.1429813435538904</v>
      </c>
      <c r="E87">
        <f>E27+(7/0.017)*(E13*E51+E28*E50)</f>
        <v>-0.41783879970277976</v>
      </c>
      <c r="F87">
        <f>F27+(7/0.017)*(F13*F51+F28*F50)</f>
        <v>0.5549668254190451</v>
      </c>
    </row>
    <row r="88" spans="1:6" ht="12.75">
      <c r="A88" t="s">
        <v>87</v>
      </c>
      <c r="B88">
        <f>B28+(8/0.017)*(B14*B51+B29*B50)</f>
        <v>-0.2498923518718208</v>
      </c>
      <c r="C88">
        <f>C28+(8/0.017)*(C14*C51+C29*C50)</f>
        <v>-0.2709510070007359</v>
      </c>
      <c r="D88">
        <f>D28+(8/0.017)*(D14*D51+D29*D50)</f>
        <v>-0.12292836639585517</v>
      </c>
      <c r="E88">
        <f>E28+(8/0.017)*(E14*E51+E29*E50)</f>
        <v>0.34228337290395866</v>
      </c>
      <c r="F88">
        <f>F28+(8/0.017)*(F14*F51+F29*F50)</f>
        <v>0.6138116157583672</v>
      </c>
    </row>
    <row r="89" spans="1:6" ht="12.75">
      <c r="A89" t="s">
        <v>88</v>
      </c>
      <c r="B89">
        <f>B29+(9/0.017)*(B15*B51+B30*B50)</f>
        <v>0.09263659655541334</v>
      </c>
      <c r="C89">
        <f>C29+(9/0.017)*(C15*C51+C30*C50)</f>
        <v>0.11719980408944752</v>
      </c>
      <c r="D89">
        <f>D29+(9/0.017)*(D15*D51+D30*D50)</f>
        <v>0.11449230995231573</v>
      </c>
      <c r="E89">
        <f>E29+(9/0.017)*(E15*E51+E30*E50)</f>
        <v>0.1442926388608724</v>
      </c>
      <c r="F89">
        <f>F29+(9/0.017)*(F15*F51+F30*F50)</f>
        <v>-0.03279252360764613</v>
      </c>
    </row>
    <row r="90" spans="1:6" ht="12.75">
      <c r="A90" t="s">
        <v>89</v>
      </c>
      <c r="B90">
        <f>B30+(10/0.017)*(B16*B51+B31*B50)</f>
        <v>0.06365330752316159</v>
      </c>
      <c r="C90">
        <f>C30+(10/0.017)*(C16*C51+C31*C50)</f>
        <v>0.032663672882922226</v>
      </c>
      <c r="D90">
        <f>D30+(10/0.017)*(D16*D51+D31*D50)</f>
        <v>0.006038130062131121</v>
      </c>
      <c r="E90">
        <f>E30+(10/0.017)*(E16*E51+E31*E50)</f>
        <v>0.05335170574298809</v>
      </c>
      <c r="F90">
        <f>F30+(10/0.017)*(F16*F51+F31*F50)</f>
        <v>0.42790664293448694</v>
      </c>
    </row>
    <row r="91" spans="1:6" ht="12.75">
      <c r="A91" t="s">
        <v>90</v>
      </c>
      <c r="B91">
        <f>B31+(11/0.017)*(B17*B51+B32*B50)</f>
        <v>0.004429564589226684</v>
      </c>
      <c r="C91">
        <f>C31+(11/0.017)*(C17*C51+C32*C50)</f>
        <v>0.06043543543393954</v>
      </c>
      <c r="D91">
        <f>D31+(11/0.017)*(D17*D51+D32*D50)</f>
        <v>-0.013054957667649516</v>
      </c>
      <c r="E91">
        <f>E31+(11/0.017)*(E17*E51+E32*E50)</f>
        <v>0.0033598137524453024</v>
      </c>
      <c r="F91">
        <f>F31+(11/0.017)*(F17*F51+F32*F50)</f>
        <v>0.05892555861656308</v>
      </c>
    </row>
    <row r="92" spans="1:6" ht="12.75">
      <c r="A92" t="s">
        <v>91</v>
      </c>
      <c r="B92">
        <f>B32+(12/0.017)*(B18*B51+B33*B50)</f>
        <v>-0.015139027671199875</v>
      </c>
      <c r="C92">
        <f>C32+(12/0.017)*(C18*C51+C33*C50)</f>
        <v>0.020880739522261826</v>
      </c>
      <c r="D92">
        <f>D32+(12/0.017)*(D18*D51+D33*D50)</f>
        <v>-0.009206686455150905</v>
      </c>
      <c r="E92">
        <f>E32+(12/0.017)*(E18*E51+E33*E50)</f>
        <v>0.0390010588591857</v>
      </c>
      <c r="F92">
        <f>F32+(12/0.017)*(F18*F51+F33*F50)</f>
        <v>0.05188795160844513</v>
      </c>
    </row>
    <row r="93" spans="1:6" ht="12.75">
      <c r="A93" t="s">
        <v>92</v>
      </c>
      <c r="B93">
        <f>B33+(13/0.017)*(B19*B51+B34*B50)</f>
        <v>0.07819861296994861</v>
      </c>
      <c r="C93">
        <f>C33+(13/0.017)*(C19*C51+C34*C50)</f>
        <v>0.0723029770213925</v>
      </c>
      <c r="D93">
        <f>D33+(13/0.017)*(D19*D51+D34*D50)</f>
        <v>0.05355588876771452</v>
      </c>
      <c r="E93">
        <f>E33+(13/0.017)*(E19*E51+E34*E50)</f>
        <v>0.057724096918771596</v>
      </c>
      <c r="F93">
        <f>F33+(13/0.017)*(F19*F51+F34*F50)</f>
        <v>0.04470999134729069</v>
      </c>
    </row>
    <row r="94" spans="1:6" ht="12.75">
      <c r="A94" t="s">
        <v>93</v>
      </c>
      <c r="B94">
        <f>B34+(14/0.017)*(B20*B51+B35*B50)</f>
        <v>-0.00952243993651898</v>
      </c>
      <c r="C94">
        <f>C34+(14/0.017)*(C20*C51+C35*C50)</f>
        <v>-0.007095986564485695</v>
      </c>
      <c r="D94">
        <f>D34+(14/0.017)*(D20*D51+D35*D50)</f>
        <v>0.0026029071805840896</v>
      </c>
      <c r="E94">
        <f>E34+(14/0.017)*(E20*E51+E35*E50)</f>
        <v>0.012162276752220137</v>
      </c>
      <c r="F94">
        <f>F34+(14/0.017)*(F20*F51+F35*F50)</f>
        <v>0.005719460927387107</v>
      </c>
    </row>
    <row r="95" spans="1:6" ht="12.75">
      <c r="A95" t="s">
        <v>94</v>
      </c>
      <c r="B95" s="49">
        <f>B35</f>
        <v>0.0001048334</v>
      </c>
      <c r="C95" s="49">
        <f>C35</f>
        <v>0.008929406</v>
      </c>
      <c r="D95" s="49">
        <f>D35</f>
        <v>0.006417671</v>
      </c>
      <c r="E95" s="49">
        <f>E35</f>
        <v>0.004105687</v>
      </c>
      <c r="F95" s="49">
        <f>F35</f>
        <v>0.004795832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-1.0794345161660952</v>
      </c>
      <c r="C103">
        <f>C63*10000/C62</f>
        <v>-2.4275766357274535</v>
      </c>
      <c r="D103">
        <f>D63*10000/D62</f>
        <v>-3.0639768228287827</v>
      </c>
      <c r="E103">
        <f>E63*10000/E62</f>
        <v>-1.3429446440911048</v>
      </c>
      <c r="F103">
        <f>F63*10000/F62</f>
        <v>-6.881727078359533</v>
      </c>
      <c r="G103">
        <f>AVERAGE(C103:E103)</f>
        <v>-2.2781660342157806</v>
      </c>
      <c r="H103">
        <f>STDEV(C103:E103)</f>
        <v>0.8701899711819816</v>
      </c>
      <c r="I103">
        <f>(B103*B4+C103*C4+D103*D4+E103*E4+F103*F4)/SUM(B4:F4)</f>
        <v>-2.7159624992124733</v>
      </c>
      <c r="K103">
        <f>(LN(H103)+LN(H123))/2-LN(K114*K115^3)</f>
        <v>-3.7018242830301737</v>
      </c>
    </row>
    <row r="104" spans="1:11" ht="12.75">
      <c r="A104" t="s">
        <v>68</v>
      </c>
      <c r="B104">
        <f>B64*10000/B62</f>
        <v>0.7096299356261974</v>
      </c>
      <c r="C104">
        <f>C64*10000/C62</f>
        <v>1.0797834105184796</v>
      </c>
      <c r="D104">
        <f>D64*10000/D62</f>
        <v>0.49171364462870115</v>
      </c>
      <c r="E104">
        <f>E64*10000/E62</f>
        <v>0.6198760707920249</v>
      </c>
      <c r="F104">
        <f>F64*10000/F62</f>
        <v>0.7463858416181727</v>
      </c>
      <c r="G104">
        <f>AVERAGE(C104:E104)</f>
        <v>0.7304577086464019</v>
      </c>
      <c r="H104">
        <f>STDEV(C104:E104)</f>
        <v>0.309237346323713</v>
      </c>
      <c r="I104">
        <f>(B104*B4+C104*C4+D104*D4+E104*E4+F104*F4)/SUM(B4:F4)</f>
        <v>0.7295863276279748</v>
      </c>
      <c r="K104">
        <f>(LN(H104)+LN(H124))/2-LN(K114*K115^4)</f>
        <v>-3.243224495873852</v>
      </c>
    </row>
    <row r="105" spans="1:11" ht="12.75">
      <c r="A105" t="s">
        <v>69</v>
      </c>
      <c r="B105">
        <f>B65*10000/B62</f>
        <v>0.5617247466783988</v>
      </c>
      <c r="C105">
        <f>C65*10000/C62</f>
        <v>0.12647552385974442</v>
      </c>
      <c r="D105">
        <f>D65*10000/D62</f>
        <v>0.8855115837532442</v>
      </c>
      <c r="E105">
        <f>E65*10000/E62</f>
        <v>0.5188223038207453</v>
      </c>
      <c r="F105">
        <f>F65*10000/F62</f>
        <v>0.08346404797173354</v>
      </c>
      <c r="G105">
        <f>AVERAGE(C105:E105)</f>
        <v>0.5102698038112446</v>
      </c>
      <c r="H105">
        <f>STDEV(C105:E105)</f>
        <v>0.3795902975537856</v>
      </c>
      <c r="I105">
        <f>(B105*B4+C105*C4+D105*D4+E105*E4+F105*F4)/SUM(B4:F4)</f>
        <v>0.46095532828616764</v>
      </c>
      <c r="K105">
        <f>(LN(H105)+LN(H125))/2-LN(K114*K115^5)</f>
        <v>-3.4762185069663065</v>
      </c>
    </row>
    <row r="106" spans="1:11" ht="12.75">
      <c r="A106" t="s">
        <v>70</v>
      </c>
      <c r="B106">
        <f>B66*10000/B62</f>
        <v>2.100849370741584</v>
      </c>
      <c r="C106">
        <f>C66*10000/C62</f>
        <v>0.8270751915180254</v>
      </c>
      <c r="D106">
        <f>D66*10000/D62</f>
        <v>1.372216909079845</v>
      </c>
      <c r="E106">
        <f>E66*10000/E62</f>
        <v>0.8415708004533257</v>
      </c>
      <c r="F106">
        <f>F66*10000/F62</f>
        <v>13.380738595989351</v>
      </c>
      <c r="G106">
        <f>AVERAGE(C106:E106)</f>
        <v>1.0136209670170653</v>
      </c>
      <c r="H106">
        <f>STDEV(C106:E106)</f>
        <v>0.31063775996733045</v>
      </c>
      <c r="I106">
        <f>(B106*B4+C106*C4+D106*D4+E106*E4+F106*F4)/SUM(B4:F4)</f>
        <v>2.8157750447102985</v>
      </c>
      <c r="K106">
        <f>(LN(H106)+LN(H126))/2-LN(K114*K115^6)</f>
        <v>-3.7490325165090734</v>
      </c>
    </row>
    <row r="107" spans="1:11" ht="12.75">
      <c r="A107" t="s">
        <v>71</v>
      </c>
      <c r="B107">
        <f>B67*10000/B62</f>
        <v>0.006453590080203222</v>
      </c>
      <c r="C107">
        <f>C67*10000/C62</f>
        <v>-0.3797404214010812</v>
      </c>
      <c r="D107">
        <f>D67*10000/D62</f>
        <v>-0.12987112058811057</v>
      </c>
      <c r="E107">
        <f>E67*10000/E62</f>
        <v>0.19614876571767617</v>
      </c>
      <c r="F107">
        <f>F67*10000/F62</f>
        <v>-0.6868895648830661</v>
      </c>
      <c r="G107">
        <f>AVERAGE(C107:E107)</f>
        <v>-0.10448759209050522</v>
      </c>
      <c r="H107">
        <f>STDEV(C107:E107)</f>
        <v>0.288782498776012</v>
      </c>
      <c r="I107">
        <f>(B107*B4+C107*C4+D107*D4+E107*E4+F107*F4)/SUM(B4:F4)</f>
        <v>-0.16581117548099164</v>
      </c>
      <c r="K107">
        <f>(LN(H107)+LN(H127))/2-LN(K114*K115^7)</f>
        <v>-2.8363302016837504</v>
      </c>
    </row>
    <row r="108" spans="1:9" ht="12.75">
      <c r="A108" t="s">
        <v>72</v>
      </c>
      <c r="B108">
        <f>B68*10000/B62</f>
        <v>-0.041338885333275455</v>
      </c>
      <c r="C108">
        <f>C68*10000/C62</f>
        <v>0.11257151292316286</v>
      </c>
      <c r="D108">
        <f>D68*10000/D62</f>
        <v>0.1594709509588266</v>
      </c>
      <c r="E108">
        <f>E68*10000/E62</f>
        <v>0.14736455304855856</v>
      </c>
      <c r="F108">
        <f>F68*10000/F62</f>
        <v>0.11181744159837169</v>
      </c>
      <c r="G108">
        <f>AVERAGE(C108:E108)</f>
        <v>0.13980233897684935</v>
      </c>
      <c r="H108">
        <f>STDEV(C108:E108)</f>
        <v>0.024347066214741947</v>
      </c>
      <c r="I108">
        <f>(B108*B4+C108*C4+D108*D4+E108*E4+F108*F4)/SUM(B4:F4)</f>
        <v>0.10975524076453837</v>
      </c>
    </row>
    <row r="109" spans="1:9" ht="12.75">
      <c r="A109" t="s">
        <v>73</v>
      </c>
      <c r="B109">
        <f>B69*10000/B62</f>
        <v>0.06585818732432724</v>
      </c>
      <c r="C109">
        <f>C69*10000/C62</f>
        <v>0.0934233316362963</v>
      </c>
      <c r="D109">
        <f>D69*10000/D62</f>
        <v>0.10264566237827906</v>
      </c>
      <c r="E109">
        <f>E69*10000/E62</f>
        <v>0.12284288143120851</v>
      </c>
      <c r="F109">
        <f>F69*10000/F62</f>
        <v>0.13376713506589524</v>
      </c>
      <c r="G109">
        <f>AVERAGE(C109:E109)</f>
        <v>0.10630395848192796</v>
      </c>
      <c r="H109">
        <f>STDEV(C109:E109)</f>
        <v>0.015047086938019259</v>
      </c>
      <c r="I109">
        <f>(B109*B4+C109*C4+D109*D4+E109*E4+F109*F4)/SUM(B4:F4)</f>
        <v>0.10407696121847446</v>
      </c>
    </row>
    <row r="110" spans="1:11" ht="12.75">
      <c r="A110" t="s">
        <v>74</v>
      </c>
      <c r="B110">
        <f>B70*10000/B62</f>
        <v>-0.44329931508968917</v>
      </c>
      <c r="C110">
        <f>C70*10000/C62</f>
        <v>-0.2352309938729376</v>
      </c>
      <c r="D110">
        <f>D70*10000/D62</f>
        <v>-0.1216451545533122</v>
      </c>
      <c r="E110">
        <f>E70*10000/E62</f>
        <v>-0.1591265560245249</v>
      </c>
      <c r="F110">
        <f>F70*10000/F62</f>
        <v>-0.3668364751475089</v>
      </c>
      <c r="G110">
        <f>AVERAGE(C110:E110)</f>
        <v>-0.17200090148359157</v>
      </c>
      <c r="H110">
        <f>STDEV(C110:E110)</f>
        <v>0.05787700149226361</v>
      </c>
      <c r="I110">
        <f>(B110*B4+C110*C4+D110*D4+E110*E4+F110*F4)/SUM(B4:F4)</f>
        <v>-0.23733654694918824</v>
      </c>
      <c r="K110">
        <f>EXP(AVERAGE(K103:K107))</f>
        <v>0.03332904630402043</v>
      </c>
    </row>
    <row r="111" spans="1:9" ht="12.75">
      <c r="A111" t="s">
        <v>75</v>
      </c>
      <c r="B111">
        <f>B71*10000/B62</f>
        <v>0.002279540161563772</v>
      </c>
      <c r="C111">
        <f>C71*10000/C62</f>
        <v>-0.03165635444634293</v>
      </c>
      <c r="D111">
        <f>D71*10000/D62</f>
        <v>-0.009167483073488992</v>
      </c>
      <c r="E111">
        <f>E71*10000/E62</f>
        <v>0.024005895633322012</v>
      </c>
      <c r="F111">
        <f>F71*10000/F62</f>
        <v>-0.04807937899225543</v>
      </c>
      <c r="G111">
        <f>AVERAGE(C111:E111)</f>
        <v>-0.005605980628836636</v>
      </c>
      <c r="H111">
        <f>STDEV(C111:E111)</f>
        <v>0.028001513275718485</v>
      </c>
      <c r="I111">
        <f>(B111*B4+C111*C4+D111*D4+E111*E4+F111*F4)/SUM(B4:F4)</f>
        <v>-0.01010827815737931</v>
      </c>
    </row>
    <row r="112" spans="1:9" ht="12.75">
      <c r="A112" t="s">
        <v>76</v>
      </c>
      <c r="B112">
        <f>B72*10000/B62</f>
        <v>-0.011929479311761314</v>
      </c>
      <c r="C112">
        <f>C72*10000/C62</f>
        <v>-0.009765050516457485</v>
      </c>
      <c r="D112">
        <f>D72*10000/D62</f>
        <v>-0.024140085589901734</v>
      </c>
      <c r="E112">
        <f>E72*10000/E62</f>
        <v>-0.01234805517827159</v>
      </c>
      <c r="F112">
        <f>F72*10000/F62</f>
        <v>-0.02606682107258847</v>
      </c>
      <c r="G112">
        <f>AVERAGE(C112:E112)</f>
        <v>-0.015417730428210269</v>
      </c>
      <c r="H112">
        <f>STDEV(C112:E112)</f>
        <v>0.007663392717703612</v>
      </c>
      <c r="I112">
        <f>(B112*B4+C112*C4+D112*D4+E112*E4+F112*F4)/SUM(B4:F4)</f>
        <v>-0.016325677459003676</v>
      </c>
    </row>
    <row r="113" spans="1:9" ht="12.75">
      <c r="A113" t="s">
        <v>77</v>
      </c>
      <c r="B113">
        <f>B73*10000/B62</f>
        <v>0.014659406117680417</v>
      </c>
      <c r="C113">
        <f>C73*10000/C62</f>
        <v>0.030882817823954512</v>
      </c>
      <c r="D113">
        <f>D73*10000/D62</f>
        <v>0.023226848455524637</v>
      </c>
      <c r="E113">
        <f>E73*10000/E62</f>
        <v>0.007718328715611135</v>
      </c>
      <c r="F113">
        <f>F73*10000/F62</f>
        <v>0.007308905571397824</v>
      </c>
      <c r="G113">
        <f>AVERAGE(C113:E113)</f>
        <v>0.020609331665030095</v>
      </c>
      <c r="H113">
        <f>STDEV(C113:E113)</f>
        <v>0.011801988583456196</v>
      </c>
      <c r="I113">
        <f>(B113*B4+C113*C4+D113*D4+E113*E4+F113*F4)/SUM(B4:F4)</f>
        <v>0.017976901603192492</v>
      </c>
    </row>
    <row r="114" spans="1:11" ht="12.75">
      <c r="A114" t="s">
        <v>78</v>
      </c>
      <c r="B114">
        <f>B74*10000/B62</f>
        <v>-0.21128678790133026</v>
      </c>
      <c r="C114">
        <f>C74*10000/C62</f>
        <v>-0.18680783873821646</v>
      </c>
      <c r="D114">
        <f>D74*10000/D62</f>
        <v>-0.19771830902341944</v>
      </c>
      <c r="E114">
        <f>E74*10000/E62</f>
        <v>-0.18935303041030552</v>
      </c>
      <c r="F114">
        <f>F74*10000/F62</f>
        <v>-0.14509990975872622</v>
      </c>
      <c r="G114">
        <f>AVERAGE(C114:E114)</f>
        <v>-0.19129305939064714</v>
      </c>
      <c r="H114">
        <f>STDEV(C114:E114)</f>
        <v>0.005708097300720995</v>
      </c>
      <c r="I114">
        <f>(B114*B4+C114*C4+D114*D4+E114*E4+F114*F4)/SUM(B4:F4)</f>
        <v>-0.1880565388603157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-0.00462316853493751</v>
      </c>
      <c r="C115">
        <f>C75*10000/C62</f>
        <v>-0.00038992166025284317</v>
      </c>
      <c r="D115">
        <f>D75*10000/D62</f>
        <v>-0.008741590225743954</v>
      </c>
      <c r="E115">
        <f>E75*10000/E62</f>
        <v>-0.002921504129809451</v>
      </c>
      <c r="F115">
        <f>F75*10000/F62</f>
        <v>-0.003605160765872288</v>
      </c>
      <c r="G115">
        <f>AVERAGE(C115:E115)</f>
        <v>-0.00401767200526875</v>
      </c>
      <c r="H115">
        <f>STDEV(C115:E115)</f>
        <v>0.004282380175246564</v>
      </c>
      <c r="I115">
        <f>(B115*B4+C115*C4+D115*D4+E115*E4+F115*F4)/SUM(B4:F4)</f>
        <v>-0.004050284867684476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90.4784483917628</v>
      </c>
      <c r="C122">
        <f>C82*10000/C62</f>
        <v>52.26242404278975</v>
      </c>
      <c r="D122">
        <f>D82*10000/D62</f>
        <v>15.040523310384685</v>
      </c>
      <c r="E122">
        <f>E82*10000/E62</f>
        <v>-55.83549397808415</v>
      </c>
      <c r="F122">
        <f>F82*10000/F62</f>
        <v>-121.26394529663906</v>
      </c>
      <c r="G122">
        <f>AVERAGE(C122:E122)</f>
        <v>3.8224844583634265</v>
      </c>
      <c r="H122">
        <f>STDEV(C122:E122)</f>
        <v>54.91514606077259</v>
      </c>
      <c r="I122">
        <f>(B122*B4+C122*C4+D122*D4+E122*E4+F122*F4)/SUM(B4:F4)</f>
        <v>-0.21232087331133725</v>
      </c>
    </row>
    <row r="123" spans="1:9" ht="12.75">
      <c r="A123" t="s">
        <v>82</v>
      </c>
      <c r="B123">
        <f>B83*10000/B62</f>
        <v>-0.05324198392153768</v>
      </c>
      <c r="C123">
        <f>C83*10000/C62</f>
        <v>-0.30660485164997037</v>
      </c>
      <c r="D123">
        <f>D83*10000/D62</f>
        <v>2.047052789323599</v>
      </c>
      <c r="E123">
        <f>E83*10000/E62</f>
        <v>-1.099191595447343</v>
      </c>
      <c r="F123">
        <f>F83*10000/F62</f>
        <v>4.920847280187537</v>
      </c>
      <c r="G123">
        <f>AVERAGE(C123:E123)</f>
        <v>0.21375211407542846</v>
      </c>
      <c r="H123">
        <f>STDEV(C123:E123)</f>
        <v>1.6363960281697942</v>
      </c>
      <c r="I123">
        <f>(B123*B4+C123*C4+D123*D4+E123*E4+F123*F4)/SUM(B4:F4)</f>
        <v>0.8006037869418655</v>
      </c>
    </row>
    <row r="124" spans="1:9" ht="12.75">
      <c r="A124" t="s">
        <v>83</v>
      </c>
      <c r="B124">
        <f>B84*10000/B62</f>
        <v>-1.7514629599089606</v>
      </c>
      <c r="C124">
        <f>C84*10000/C62</f>
        <v>-3.292426155711816</v>
      </c>
      <c r="D124">
        <f>D84*10000/D62</f>
        <v>-1.413101496542512</v>
      </c>
      <c r="E124">
        <f>E84*10000/E62</f>
        <v>3.5431524034788997</v>
      </c>
      <c r="F124">
        <f>F84*10000/F62</f>
        <v>5.144836040289887</v>
      </c>
      <c r="G124">
        <f>AVERAGE(C124:E124)</f>
        <v>-0.38745841625847605</v>
      </c>
      <c r="H124">
        <f>STDEV(C124:E124)</f>
        <v>3.5313228903369698</v>
      </c>
      <c r="I124">
        <f>(B124*B4+C124*C4+D124*D4+E124*E4+F124*F4)/SUM(B4:F4)</f>
        <v>0.14971472975219619</v>
      </c>
    </row>
    <row r="125" spans="1:9" ht="12.75">
      <c r="A125" t="s">
        <v>84</v>
      </c>
      <c r="B125">
        <f>B85*10000/B62</f>
        <v>0.08128821705731637</v>
      </c>
      <c r="C125">
        <f>C85*10000/C62</f>
        <v>0.18891566728644266</v>
      </c>
      <c r="D125">
        <f>D85*10000/D62</f>
        <v>1.2844639389671457</v>
      </c>
      <c r="E125">
        <f>E85*10000/E62</f>
        <v>0.602060158597646</v>
      </c>
      <c r="F125">
        <f>F85*10000/F62</f>
        <v>-0.5451894473859886</v>
      </c>
      <c r="G125">
        <f>AVERAGE(C125:E125)</f>
        <v>0.6918132549504113</v>
      </c>
      <c r="H125">
        <f>STDEV(C125:E125)</f>
        <v>0.5532614369575432</v>
      </c>
      <c r="I125">
        <f>(B125*B4+C125*C4+D125*D4+E125*E4+F125*F4)/SUM(B4:F4)</f>
        <v>0.4385632925259871</v>
      </c>
    </row>
    <row r="126" spans="1:9" ht="12.75">
      <c r="A126" t="s">
        <v>85</v>
      </c>
      <c r="B126">
        <f>B86*10000/B62</f>
        <v>0.5795700362818912</v>
      </c>
      <c r="C126">
        <f>C86*10000/C62</f>
        <v>-0.5991349179127526</v>
      </c>
      <c r="D126">
        <f>D86*10000/D62</f>
        <v>-0.3670285280238838</v>
      </c>
      <c r="E126">
        <f>E86*10000/E62</f>
        <v>-0.4297663511862377</v>
      </c>
      <c r="F126">
        <f>F86*10000/F62</f>
        <v>0.7817807490313741</v>
      </c>
      <c r="G126">
        <f>AVERAGE(C126:E126)</f>
        <v>-0.46530993237429136</v>
      </c>
      <c r="H126">
        <f>STDEV(C126:E126)</f>
        <v>0.12006603882682529</v>
      </c>
      <c r="I126">
        <f>(B126*B4+C126*C4+D126*D4+E126*E4+F126*F4)/SUM(B4:F4)</f>
        <v>-0.1476832108493538</v>
      </c>
    </row>
    <row r="127" spans="1:9" ht="12.75">
      <c r="A127" t="s">
        <v>86</v>
      </c>
      <c r="B127">
        <f>B87*10000/B62</f>
        <v>0.16927975447995028</v>
      </c>
      <c r="C127">
        <f>C87*10000/C62</f>
        <v>0.07218312241071242</v>
      </c>
      <c r="D127">
        <f>D87*10000/D62</f>
        <v>-0.14298066027881598</v>
      </c>
      <c r="E127">
        <f>E87*10000/E62</f>
        <v>-0.41784082058343347</v>
      </c>
      <c r="F127">
        <f>F87*10000/F62</f>
        <v>0.5549583229857621</v>
      </c>
      <c r="G127">
        <f>AVERAGE(C127:E127)</f>
        <v>-0.162879452817179</v>
      </c>
      <c r="H127">
        <f>STDEV(C127:E127)</f>
        <v>0.2456172584230312</v>
      </c>
      <c r="I127">
        <f>(B127*B4+C127*C4+D127*D4+E127*E4+F127*F4)/SUM(B4:F4)</f>
        <v>-0.019160501936372497</v>
      </c>
    </row>
    <row r="128" spans="1:9" ht="12.75">
      <c r="A128" t="s">
        <v>87</v>
      </c>
      <c r="B128">
        <f>B88*10000/B62</f>
        <v>-0.2498916240579182</v>
      </c>
      <c r="C128">
        <f>C88*10000/C62</f>
        <v>-0.2709521606916975</v>
      </c>
      <c r="D128">
        <f>D88*10000/D62</f>
        <v>-0.12292777894936313</v>
      </c>
      <c r="E128">
        <f>E88*10000/E62</f>
        <v>0.34228502836019414</v>
      </c>
      <c r="F128">
        <f>F88*10000/F62</f>
        <v>0.613802211786684</v>
      </c>
      <c r="G128">
        <f>AVERAGE(C128:E128)</f>
        <v>-0.01719830376028882</v>
      </c>
      <c r="H128">
        <f>STDEV(C128:E128)</f>
        <v>0.3199984436710344</v>
      </c>
      <c r="I128">
        <f>(B128*B4+C128*C4+D128*D4+E128*E4+F128*F4)/SUM(B4:F4)</f>
        <v>0.03286780442868256</v>
      </c>
    </row>
    <row r="129" spans="1:9" ht="12.75">
      <c r="A129" t="s">
        <v>88</v>
      </c>
      <c r="B129">
        <f>B89*10000/B62</f>
        <v>0.09263632675042588</v>
      </c>
      <c r="C129">
        <f>C89*10000/C62</f>
        <v>0.11720030311824306</v>
      </c>
      <c r="D129">
        <f>D89*10000/D62</f>
        <v>0.1144917628198042</v>
      </c>
      <c r="E129">
        <f>E89*10000/E62</f>
        <v>0.14429333673335948</v>
      </c>
      <c r="F129">
        <f>F89*10000/F62</f>
        <v>-0.03279202120600447</v>
      </c>
      <c r="G129">
        <f>AVERAGE(C129:E129)</f>
        <v>0.1253284675571356</v>
      </c>
      <c r="H129">
        <f>STDEV(C129:E129)</f>
        <v>0.016479798080999968</v>
      </c>
      <c r="I129">
        <f>(B129*B4+C129*C4+D129*D4+E129*E4+F129*F4)/SUM(B4:F4)</f>
        <v>0.09955588625179808</v>
      </c>
    </row>
    <row r="130" spans="1:9" ht="12.75">
      <c r="A130" t="s">
        <v>89</v>
      </c>
      <c r="B130">
        <f>B90*10000/B62</f>
        <v>0.06365312213228502</v>
      </c>
      <c r="C130">
        <f>C90*10000/C62</f>
        <v>0.03266381196262004</v>
      </c>
      <c r="D130">
        <f>D90*10000/D62</f>
        <v>0.006038101207291286</v>
      </c>
      <c r="E130">
        <f>E90*10000/E62</f>
        <v>0.053351963778934135</v>
      </c>
      <c r="F130">
        <f>F90*10000/F62</f>
        <v>0.4279000871413903</v>
      </c>
      <c r="G130">
        <f>AVERAGE(C130:E130)</f>
        <v>0.03068462564961515</v>
      </c>
      <c r="H130">
        <f>STDEV(C130:E130)</f>
        <v>0.023718943520069907</v>
      </c>
      <c r="I130">
        <f>(B130*B4+C130*C4+D130*D4+E130*E4+F130*F4)/SUM(B4:F4)</f>
        <v>0.08828661759646832</v>
      </c>
    </row>
    <row r="131" spans="1:9" ht="12.75">
      <c r="A131" t="s">
        <v>90</v>
      </c>
      <c r="B131">
        <f>B91*10000/B62</f>
        <v>0.004429551688076783</v>
      </c>
      <c r="C131">
        <f>C91*10000/C62</f>
        <v>0.060435692763913654</v>
      </c>
      <c r="D131">
        <f>D91*10000/D62</f>
        <v>-0.01305489528099857</v>
      </c>
      <c r="E131">
        <f>E91*10000/E62</f>
        <v>0.0033598300022110424</v>
      </c>
      <c r="F131">
        <f>F91*10000/F62</f>
        <v>0.05892465584074323</v>
      </c>
      <c r="G131">
        <f>AVERAGE(C131:E131)</f>
        <v>0.016913542495042042</v>
      </c>
      <c r="H131">
        <f>STDEV(C131:E131)</f>
        <v>0.038574524942641755</v>
      </c>
      <c r="I131">
        <f>(B131*B4+C131*C4+D131*D4+E131*E4+F131*F4)/SUM(B4:F4)</f>
        <v>0.020689397142967615</v>
      </c>
    </row>
    <row r="132" spans="1:9" ht="12.75">
      <c r="A132" t="s">
        <v>91</v>
      </c>
      <c r="B132">
        <f>B92*10000/B62</f>
        <v>-0.015138983578634703</v>
      </c>
      <c r="C132">
        <f>C92*10000/C62</f>
        <v>0.020880828431030698</v>
      </c>
      <c r="D132">
        <f>D92*10000/D62</f>
        <v>-0.009206642458506194</v>
      </c>
      <c r="E132">
        <f>E92*10000/E62</f>
        <v>0.039001247488114794</v>
      </c>
      <c r="F132">
        <f>F92*10000/F62</f>
        <v>0.05188715665309548</v>
      </c>
      <c r="G132">
        <f>AVERAGE(C132:E132)</f>
        <v>0.016891811153546432</v>
      </c>
      <c r="H132">
        <f>STDEV(C132:E132)</f>
        <v>0.024350243477354205</v>
      </c>
      <c r="I132">
        <f>(B132*B4+C132*C4+D132*D4+E132*E4+F132*F4)/SUM(B4:F4)</f>
        <v>0.01689159463938615</v>
      </c>
    </row>
    <row r="133" spans="1:9" ht="12.75">
      <c r="A133" t="s">
        <v>92</v>
      </c>
      <c r="B133">
        <f>B93*10000/B62</f>
        <v>0.07819838521572862</v>
      </c>
      <c r="C133">
        <f>C93*10000/C62</f>
        <v>0.07230328488255164</v>
      </c>
      <c r="D133">
        <f>D93*10000/D62</f>
        <v>0.05355563283639528</v>
      </c>
      <c r="E133">
        <f>E93*10000/E62</f>
        <v>0.057724376101822086</v>
      </c>
      <c r="F133">
        <f>F93*10000/F62</f>
        <v>0.044709306362709436</v>
      </c>
      <c r="G133">
        <f>AVERAGE(C133:E133)</f>
        <v>0.061194431273589665</v>
      </c>
      <c r="H133">
        <f>STDEV(C133:E133)</f>
        <v>0.009843758249889756</v>
      </c>
      <c r="I133">
        <f>(B133*B4+C133*C4+D133*D4+E133*E4+F133*F4)/SUM(B4:F4)</f>
        <v>0.06147498013087874</v>
      </c>
    </row>
    <row r="134" spans="1:9" ht="12.75">
      <c r="A134" t="s">
        <v>93</v>
      </c>
      <c r="B134">
        <f>B94*10000/B62</f>
        <v>-0.009522412202320151</v>
      </c>
      <c r="C134">
        <f>C94*10000/C62</f>
        <v>-0.007096016778713917</v>
      </c>
      <c r="D134">
        <f>D94*10000/D62</f>
        <v>0.0026028947418871707</v>
      </c>
      <c r="E134">
        <f>E94*10000/E62</f>
        <v>0.012162335575167674</v>
      </c>
      <c r="F134">
        <f>F94*10000/F62</f>
        <v>0.0057193733017260355</v>
      </c>
      <c r="G134">
        <f>AVERAGE(C134:E134)</f>
        <v>0.002556404512780309</v>
      </c>
      <c r="H134">
        <f>STDEV(C134:E134)</f>
        <v>0.009629260348158418</v>
      </c>
      <c r="I134">
        <f>(B134*B4+C134*C4+D134*D4+E134*E4+F134*F4)/SUM(B4:F4)</f>
        <v>0.001220995593781597</v>
      </c>
    </row>
    <row r="135" spans="1:9" ht="12.75">
      <c r="A135" t="s">
        <v>94</v>
      </c>
      <c r="B135">
        <f>B95*10000/B62</f>
        <v>0.00010483309467170403</v>
      </c>
      <c r="C135">
        <f>C95*10000/C62</f>
        <v>0.008929444020803496</v>
      </c>
      <c r="D135">
        <f>D95*10000/D62</f>
        <v>0.006417640331421001</v>
      </c>
      <c r="E135">
        <f>E95*10000/E62</f>
        <v>0.0041057068571875915</v>
      </c>
      <c r="F135">
        <f>F95*10000/F62</f>
        <v>0.004795758524902482</v>
      </c>
      <c r="G135">
        <f>AVERAGE(C135:E135)</f>
        <v>0.006484263736470697</v>
      </c>
      <c r="H135">
        <f>STDEV(C135:E135)</f>
        <v>0.002412558613689544</v>
      </c>
      <c r="I135">
        <f>(B135*B4+C135*C4+D135*D4+E135*E4+F135*F4)/SUM(B4:F4)</f>
        <v>0.005332878014030862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2005-11-29T13:52:22Z</cp:lastPrinted>
  <dcterms:created xsi:type="dcterms:W3CDTF">2005-11-29T13:52:22Z</dcterms:created>
  <dcterms:modified xsi:type="dcterms:W3CDTF">2005-11-30T08:35:50Z</dcterms:modified>
  <cp:category/>
  <cp:version/>
  <cp:contentType/>
  <cp:contentStatus/>
</cp:coreProperties>
</file>