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<sst xmlns="http://schemas.openxmlformats.org/spreadsheetml/2006/main" count="204" uniqueCount="98">
  <si>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29/11/2005       15:46:59</t>
  </si>
  <si>
    <t>LISSNER</t>
  </si>
  <si>
    <t>HCMQAP752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</si>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</sst>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405905"/>
        <c:axId val="49474166"/>
      </c:lineChart>
      <c:catAx>
        <c:axId val="104059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74166"/>
        <c:crosses val="autoZero"/>
        <c:auto val="1"/>
        <c:lblOffset val="100"/>
        <c:noMultiLvlLbl val="0"/>
      </c:catAx>
      <c:valAx>
        <c:axId val="49474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059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-0.003747</v>
      </c>
      <c r="D4" s="12">
        <v>-0.003747</v>
      </c>
      <c r="E4" s="12">
        <v>-0.003748</v>
      </c>
      <c r="F4" s="24">
        <v>-0.002074</v>
      </c>
      <c r="G4" s="34">
        <v>-0.011679</v>
      </c>
    </row>
    <row r="5" spans="1:7" ht="12.75" thickBot="1">
      <c r="A5" s="44" t="s">
        <v>13</v>
      </c>
      <c r="B5" s="45">
        <v>5.22803</v>
      </c>
      <c r="C5" s="46">
        <v>3.632224</v>
      </c>
      <c r="D5" s="46">
        <v>-0.21188</v>
      </c>
      <c r="E5" s="46">
        <v>-2.94715</v>
      </c>
      <c r="F5" s="47">
        <v>-6.535389</v>
      </c>
      <c r="G5" s="48">
        <v>2.817897</v>
      </c>
    </row>
    <row r="6" spans="1:7" ht="12.75" thickTop="1">
      <c r="A6" s="6" t="s">
        <v>14</v>
      </c>
      <c r="B6" s="39">
        <v>-14.28268</v>
      </c>
      <c r="C6" s="40">
        <v>-75.91062</v>
      </c>
      <c r="D6" s="40">
        <v>77.11987</v>
      </c>
      <c r="E6" s="40">
        <v>-5.87388</v>
      </c>
      <c r="F6" s="41">
        <v>23.98646</v>
      </c>
      <c r="G6" s="42">
        <v>-0.001042194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0.8014997</v>
      </c>
      <c r="C8" s="13">
        <v>1.429452</v>
      </c>
      <c r="D8" s="13">
        <v>-2.097143</v>
      </c>
      <c r="E8" s="13">
        <v>-3.291966</v>
      </c>
      <c r="F8" s="25">
        <v>-4.537848</v>
      </c>
      <c r="G8" s="35">
        <v>-1.440928</v>
      </c>
    </row>
    <row r="9" spans="1:7" ht="12">
      <c r="A9" s="20" t="s">
        <v>17</v>
      </c>
      <c r="B9" s="29">
        <v>0.06244417</v>
      </c>
      <c r="C9" s="13">
        <v>-0.8255699</v>
      </c>
      <c r="D9" s="13">
        <v>0.3165592</v>
      </c>
      <c r="E9" s="13">
        <v>1.061891</v>
      </c>
      <c r="F9" s="25">
        <v>-1.01856</v>
      </c>
      <c r="G9" s="35">
        <v>0.006528199</v>
      </c>
    </row>
    <row r="10" spans="1:7" ht="12">
      <c r="A10" s="20" t="s">
        <v>18</v>
      </c>
      <c r="B10" s="29">
        <v>-0.06070284</v>
      </c>
      <c r="C10" s="13">
        <v>-0.3425551</v>
      </c>
      <c r="D10" s="13">
        <v>0.8336088</v>
      </c>
      <c r="E10" s="13">
        <v>1.222015</v>
      </c>
      <c r="F10" s="25">
        <v>-0.2291688</v>
      </c>
      <c r="G10" s="35">
        <v>0.3729234</v>
      </c>
    </row>
    <row r="11" spans="1:7" ht="12">
      <c r="A11" s="21" t="s">
        <v>19</v>
      </c>
      <c r="B11" s="31">
        <v>2.658126</v>
      </c>
      <c r="C11" s="15">
        <v>1.845251</v>
      </c>
      <c r="D11" s="15">
        <v>1.902011</v>
      </c>
      <c r="E11" s="15">
        <v>0.4848095</v>
      </c>
      <c r="F11" s="27">
        <v>13.59364</v>
      </c>
      <c r="G11" s="37">
        <v>3.213684</v>
      </c>
    </row>
    <row r="12" spans="1:7" ht="12">
      <c r="A12" s="20" t="s">
        <v>20</v>
      </c>
      <c r="B12" s="29">
        <v>0.296422</v>
      </c>
      <c r="C12" s="13">
        <v>0.1853913</v>
      </c>
      <c r="D12" s="13">
        <v>-0.03485071</v>
      </c>
      <c r="E12" s="13">
        <v>0.5862028</v>
      </c>
      <c r="F12" s="25">
        <v>0.07007947</v>
      </c>
      <c r="G12" s="35">
        <v>0.2296148</v>
      </c>
    </row>
    <row r="13" spans="1:7" ht="12">
      <c r="A13" s="20" t="s">
        <v>21</v>
      </c>
      <c r="B13" s="29">
        <v>-0.04722958</v>
      </c>
      <c r="C13" s="13">
        <v>-0.1730752</v>
      </c>
      <c r="D13" s="13">
        <v>0.1254125</v>
      </c>
      <c r="E13" s="13">
        <v>0.1263836</v>
      </c>
      <c r="F13" s="25">
        <v>-0.01059538</v>
      </c>
      <c r="G13" s="35">
        <v>0.01068713</v>
      </c>
    </row>
    <row r="14" spans="1:7" ht="12">
      <c r="A14" s="20" t="s">
        <v>22</v>
      </c>
      <c r="B14" s="29">
        <v>0.01340647</v>
      </c>
      <c r="C14" s="13">
        <v>0.1194803</v>
      </c>
      <c r="D14" s="13">
        <v>0.01354787</v>
      </c>
      <c r="E14" s="13">
        <v>0.1051161</v>
      </c>
      <c r="F14" s="25">
        <v>-0.07446803</v>
      </c>
      <c r="G14" s="35">
        <v>0.04933428</v>
      </c>
    </row>
    <row r="15" spans="1:7" ht="12">
      <c r="A15" s="21" t="s">
        <v>23</v>
      </c>
      <c r="B15" s="31">
        <v>-0.3948409</v>
      </c>
      <c r="C15" s="15">
        <v>-0.174142</v>
      </c>
      <c r="D15" s="15">
        <v>-0.1659747</v>
      </c>
      <c r="E15" s="15">
        <v>-0.2836769</v>
      </c>
      <c r="F15" s="27">
        <v>-0.3216231</v>
      </c>
      <c r="G15" s="37">
        <v>-0.2501752</v>
      </c>
    </row>
    <row r="16" spans="1:7" ht="12">
      <c r="A16" s="20" t="s">
        <v>24</v>
      </c>
      <c r="B16" s="29">
        <v>-0.0110092</v>
      </c>
      <c r="C16" s="13">
        <v>-0.01685338</v>
      </c>
      <c r="D16" s="13">
        <v>0.004375288</v>
      </c>
      <c r="E16" s="13">
        <v>0.0380414</v>
      </c>
      <c r="F16" s="25">
        <v>0.04979445</v>
      </c>
      <c r="G16" s="35">
        <v>0.01118816</v>
      </c>
    </row>
    <row r="17" spans="1:7" ht="12">
      <c r="A17" s="20" t="s">
        <v>25</v>
      </c>
      <c r="B17" s="29">
        <v>-0.003553647</v>
      </c>
      <c r="C17" s="13">
        <v>-0.0004427543</v>
      </c>
      <c r="D17" s="13">
        <v>-0.009293788</v>
      </c>
      <c r="E17" s="13">
        <v>-0.02570007</v>
      </c>
      <c r="F17" s="25">
        <v>-0.0279005</v>
      </c>
      <c r="G17" s="35">
        <v>-0.01275868</v>
      </c>
    </row>
    <row r="18" spans="1:7" ht="12">
      <c r="A18" s="20" t="s">
        <v>26</v>
      </c>
      <c r="B18" s="29">
        <v>-0.02382613</v>
      </c>
      <c r="C18" s="13">
        <v>0.006917463</v>
      </c>
      <c r="D18" s="13">
        <v>-0.04273083</v>
      </c>
      <c r="E18" s="13">
        <v>-0.03152069</v>
      </c>
      <c r="F18" s="25">
        <v>-0.0543691</v>
      </c>
      <c r="G18" s="35">
        <v>-0.0268949</v>
      </c>
    </row>
    <row r="19" spans="1:7" ht="12">
      <c r="A19" s="21" t="s">
        <v>27</v>
      </c>
      <c r="B19" s="31">
        <v>-0.2128035</v>
      </c>
      <c r="C19" s="15">
        <v>-0.1977649</v>
      </c>
      <c r="D19" s="15">
        <v>-0.199419</v>
      </c>
      <c r="E19" s="15">
        <v>-0.1903621</v>
      </c>
      <c r="F19" s="27">
        <v>-0.1528119</v>
      </c>
      <c r="G19" s="37">
        <v>-0.192576</v>
      </c>
    </row>
    <row r="20" spans="1:7" ht="12.75" thickBot="1">
      <c r="A20" s="44" t="s">
        <v>28</v>
      </c>
      <c r="B20" s="45">
        <v>0.001211998</v>
      </c>
      <c r="C20" s="46">
        <v>-0.001036463</v>
      </c>
      <c r="D20" s="46">
        <v>0.0006939411</v>
      </c>
      <c r="E20" s="46">
        <v>-0.007019165</v>
      </c>
      <c r="F20" s="47">
        <v>-0.004744534</v>
      </c>
      <c r="G20" s="48">
        <v>-0.002227765</v>
      </c>
    </row>
    <row r="21" spans="1:7" ht="12.75" thickTop="1">
      <c r="A21" s="6" t="s">
        <v>29</v>
      </c>
      <c r="B21" s="39">
        <v>-125.6667</v>
      </c>
      <c r="C21" s="40">
        <v>94.40886</v>
      </c>
      <c r="D21" s="40">
        <v>-5.880176</v>
      </c>
      <c r="E21" s="40">
        <v>41.47684</v>
      </c>
      <c r="F21" s="41">
        <v>-98.09034</v>
      </c>
      <c r="G21" s="43">
        <v>0.002088171</v>
      </c>
    </row>
    <row r="22" spans="1:7" ht="12">
      <c r="A22" s="20" t="s">
        <v>30</v>
      </c>
      <c r="B22" s="29">
        <v>104.5644</v>
      </c>
      <c r="C22" s="13">
        <v>72.64576</v>
      </c>
      <c r="D22" s="13">
        <v>-4.237595</v>
      </c>
      <c r="E22" s="13">
        <v>-58.94369</v>
      </c>
      <c r="F22" s="25">
        <v>-130.7152</v>
      </c>
      <c r="G22" s="36">
        <v>0</v>
      </c>
    </row>
    <row r="23" spans="1:7" ht="12">
      <c r="A23" s="20" t="s">
        <v>31</v>
      </c>
      <c r="B23" s="29">
        <v>0.4759466</v>
      </c>
      <c r="C23" s="13">
        <v>0.6266649</v>
      </c>
      <c r="D23" s="13">
        <v>-0.4652377</v>
      </c>
      <c r="E23" s="13">
        <v>-2.001556</v>
      </c>
      <c r="F23" s="25">
        <v>8.141219</v>
      </c>
      <c r="G23" s="35">
        <v>0.7101715</v>
      </c>
    </row>
    <row r="24" spans="1:7" ht="12">
      <c r="A24" s="20" t="s">
        <v>32</v>
      </c>
      <c r="B24" s="29">
        <v>0.2057968</v>
      </c>
      <c r="C24" s="13">
        <v>-1.525895</v>
      </c>
      <c r="D24" s="13">
        <v>3.479988</v>
      </c>
      <c r="E24" s="13">
        <v>2.143783</v>
      </c>
      <c r="F24" s="25">
        <v>-0.3826158</v>
      </c>
      <c r="G24" s="35">
        <v>0.9649407</v>
      </c>
    </row>
    <row r="25" spans="1:7" ht="12">
      <c r="A25" s="20" t="s">
        <v>33</v>
      </c>
      <c r="B25" s="29">
        <v>-0.4198252</v>
      </c>
      <c r="C25" s="13">
        <v>0.3263867</v>
      </c>
      <c r="D25" s="13">
        <v>0.100054</v>
      </c>
      <c r="E25" s="13">
        <v>-1.000097</v>
      </c>
      <c r="F25" s="25">
        <v>-1.405474</v>
      </c>
      <c r="G25" s="35">
        <v>-0.3861118</v>
      </c>
    </row>
    <row r="26" spans="1:7" ht="12">
      <c r="A26" s="21" t="s">
        <v>34</v>
      </c>
      <c r="B26" s="31">
        <v>-0.168894</v>
      </c>
      <c r="C26" s="15">
        <v>0.3412968</v>
      </c>
      <c r="D26" s="15">
        <v>0.05606277</v>
      </c>
      <c r="E26" s="15">
        <v>-0.06200949</v>
      </c>
      <c r="F26" s="27">
        <v>0.918646</v>
      </c>
      <c r="G26" s="37">
        <v>0.1784885</v>
      </c>
    </row>
    <row r="27" spans="1:7" ht="12">
      <c r="A27" s="20" t="s">
        <v>35</v>
      </c>
      <c r="B27" s="29">
        <v>0.1340875</v>
      </c>
      <c r="C27" s="13">
        <v>0.3782784</v>
      </c>
      <c r="D27" s="13">
        <v>0.1772946</v>
      </c>
      <c r="E27" s="13">
        <v>-0.04520179</v>
      </c>
      <c r="F27" s="25">
        <v>0.2988871</v>
      </c>
      <c r="G27" s="35">
        <v>0.1820267</v>
      </c>
    </row>
    <row r="28" spans="1:7" ht="12">
      <c r="A28" s="20" t="s">
        <v>36</v>
      </c>
      <c r="B28" s="29">
        <v>-0.1341454</v>
      </c>
      <c r="C28" s="13">
        <v>-0.5658268</v>
      </c>
      <c r="D28" s="13">
        <v>0.2076965</v>
      </c>
      <c r="E28" s="13">
        <v>-0.1038081</v>
      </c>
      <c r="F28" s="25">
        <v>-0.1896893</v>
      </c>
      <c r="G28" s="35">
        <v>-0.155862</v>
      </c>
    </row>
    <row r="29" spans="1:7" ht="12">
      <c r="A29" s="20" t="s">
        <v>37</v>
      </c>
      <c r="B29" s="29">
        <v>-0.05340604</v>
      </c>
      <c r="C29" s="13">
        <v>-0.02184543</v>
      </c>
      <c r="D29" s="13">
        <v>0.09601395</v>
      </c>
      <c r="E29" s="13">
        <v>0.1541013</v>
      </c>
      <c r="F29" s="25">
        <v>0.08423004</v>
      </c>
      <c r="G29" s="35">
        <v>0.05840363</v>
      </c>
    </row>
    <row r="30" spans="1:7" ht="12">
      <c r="A30" s="21" t="s">
        <v>38</v>
      </c>
      <c r="B30" s="31">
        <v>-0.08358917</v>
      </c>
      <c r="C30" s="15">
        <v>-0.06399894</v>
      </c>
      <c r="D30" s="15">
        <v>-0.08024514</v>
      </c>
      <c r="E30" s="15">
        <v>-0.06743794</v>
      </c>
      <c r="F30" s="27">
        <v>0.2255806</v>
      </c>
      <c r="G30" s="37">
        <v>-0.03301328</v>
      </c>
    </row>
    <row r="31" spans="1:7" ht="12">
      <c r="A31" s="20" t="s">
        <v>39</v>
      </c>
      <c r="B31" s="29">
        <v>0.03051692</v>
      </c>
      <c r="C31" s="13">
        <v>0.03316424</v>
      </c>
      <c r="D31" s="13">
        <v>0.0459961</v>
      </c>
      <c r="E31" s="13">
        <v>0.07804675</v>
      </c>
      <c r="F31" s="25">
        <v>0.03950402</v>
      </c>
      <c r="G31" s="35">
        <v>0.04751365</v>
      </c>
    </row>
    <row r="32" spans="1:7" ht="12">
      <c r="A32" s="20" t="s">
        <v>40</v>
      </c>
      <c r="B32" s="29">
        <v>-0.01754796</v>
      </c>
      <c r="C32" s="13">
        <v>-0.07074721</v>
      </c>
      <c r="D32" s="13">
        <v>-0.02064125</v>
      </c>
      <c r="E32" s="13">
        <v>-0.03471171</v>
      </c>
      <c r="F32" s="25">
        <v>-0.0100697</v>
      </c>
      <c r="G32" s="35">
        <v>-0.03422697</v>
      </c>
    </row>
    <row r="33" spans="1:7" ht="12">
      <c r="A33" s="20" t="s">
        <v>41</v>
      </c>
      <c r="B33" s="29">
        <v>0.08900995</v>
      </c>
      <c r="C33" s="13">
        <v>0.04411313</v>
      </c>
      <c r="D33" s="13">
        <v>0.070364</v>
      </c>
      <c r="E33" s="13">
        <v>0.07668784</v>
      </c>
      <c r="F33" s="25">
        <v>0.05799764</v>
      </c>
      <c r="G33" s="35">
        <v>0.06662716</v>
      </c>
    </row>
    <row r="34" spans="1:7" ht="12">
      <c r="A34" s="21" t="s">
        <v>42</v>
      </c>
      <c r="B34" s="31">
        <v>-0.02373101</v>
      </c>
      <c r="C34" s="15">
        <v>-0.009147865</v>
      </c>
      <c r="D34" s="15">
        <v>-0.001880206</v>
      </c>
      <c r="E34" s="15">
        <v>0.006685576</v>
      </c>
      <c r="F34" s="27">
        <v>-0.01677924</v>
      </c>
      <c r="G34" s="37">
        <v>-0.006715373</v>
      </c>
    </row>
    <row r="35" spans="1:7" ht="12.75" thickBot="1">
      <c r="A35" s="22" t="s">
        <v>43</v>
      </c>
      <c r="B35" s="32">
        <v>-0.006043893</v>
      </c>
      <c r="C35" s="16">
        <v>-0.002396496</v>
      </c>
      <c r="D35" s="16">
        <v>0.003884333</v>
      </c>
      <c r="E35" s="16">
        <v>0.004897242</v>
      </c>
      <c r="F35" s="28">
        <v>0.005922471</v>
      </c>
      <c r="G35" s="38">
        <v>0.001448931</v>
      </c>
    </row>
    <row r="36" spans="1:7" ht="12">
      <c r="A36" s="4" t="s">
        <v>44</v>
      </c>
      <c r="B36" s="3">
        <v>21.34399</v>
      </c>
      <c r="C36" s="3">
        <v>21.33484</v>
      </c>
      <c r="D36" s="3">
        <v>21.33789</v>
      </c>
      <c r="E36" s="3">
        <v>21.32874</v>
      </c>
      <c r="F36" s="3">
        <v>21.33179</v>
      </c>
      <c r="G36" s="3"/>
    </row>
    <row r="37" spans="1:6" ht="12">
      <c r="A37" s="4" t="s">
        <v>45</v>
      </c>
      <c r="B37" s="2">
        <v>-0.09511312</v>
      </c>
      <c r="C37" s="2">
        <v>0.02797445</v>
      </c>
      <c r="D37" s="2">
        <v>0.07985433</v>
      </c>
      <c r="E37" s="2">
        <v>0.1093547</v>
      </c>
      <c r="F37" s="2">
        <v>0.1495361</v>
      </c>
    </row>
    <row r="38" spans="1:7" ht="12">
      <c r="A38" s="4" t="s">
        <v>53</v>
      </c>
      <c r="B38" s="2">
        <v>2.65115E-05</v>
      </c>
      <c r="C38" s="2">
        <v>0.0001278754</v>
      </c>
      <c r="D38" s="2">
        <v>-0.000131108</v>
      </c>
      <c r="E38" s="2">
        <v>1.040085E-05</v>
      </c>
      <c r="F38" s="2">
        <v>-4.294936E-05</v>
      </c>
      <c r="G38" s="2">
        <v>-0.0001454939</v>
      </c>
    </row>
    <row r="39" spans="1:7" ht="12.75" thickBot="1">
      <c r="A39" s="4" t="s">
        <v>54</v>
      </c>
      <c r="B39" s="2">
        <v>0.0002133562</v>
      </c>
      <c r="C39" s="2">
        <v>-0.000161424</v>
      </c>
      <c r="D39" s="2">
        <v>0</v>
      </c>
      <c r="E39" s="2">
        <v>-7.044933E-05</v>
      </c>
      <c r="F39" s="2">
        <v>0.0001661922</v>
      </c>
      <c r="G39" s="2">
        <v>0.0005424946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3.116595</v>
      </c>
      <c r="F40" s="17" t="s">
        <v>48</v>
      </c>
      <c r="G40" s="8">
        <v>54.928865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0.003747</v>
      </c>
      <c r="D4">
        <v>0.003747</v>
      </c>
      <c r="E4">
        <v>0.003748</v>
      </c>
      <c r="F4">
        <v>0.002074</v>
      </c>
      <c r="G4">
        <v>0.011679</v>
      </c>
    </row>
    <row r="5" spans="1:7" ht="12.75">
      <c r="A5" t="s">
        <v>13</v>
      </c>
      <c r="B5">
        <v>5.22803</v>
      </c>
      <c r="C5">
        <v>3.632224</v>
      </c>
      <c r="D5">
        <v>-0.21188</v>
      </c>
      <c r="E5">
        <v>-2.94715</v>
      </c>
      <c r="F5">
        <v>-6.535389</v>
      </c>
      <c r="G5">
        <v>2.817897</v>
      </c>
    </row>
    <row r="6" spans="1:7" ht="12.75">
      <c r="A6" t="s">
        <v>14</v>
      </c>
      <c r="B6" s="49">
        <v>-14.28268</v>
      </c>
      <c r="C6" s="49">
        <v>-75.91062</v>
      </c>
      <c r="D6" s="49">
        <v>77.11987</v>
      </c>
      <c r="E6" s="49">
        <v>-5.87388</v>
      </c>
      <c r="F6" s="49">
        <v>23.98646</v>
      </c>
      <c r="G6" s="49">
        <v>-0.001042194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0.8014997</v>
      </c>
      <c r="C8" s="49">
        <v>1.429452</v>
      </c>
      <c r="D8" s="49">
        <v>-2.097143</v>
      </c>
      <c r="E8" s="49">
        <v>-3.291966</v>
      </c>
      <c r="F8" s="49">
        <v>-4.537848</v>
      </c>
      <c r="G8" s="49">
        <v>-1.440928</v>
      </c>
    </row>
    <row r="9" spans="1:7" ht="12.75">
      <c r="A9" t="s">
        <v>17</v>
      </c>
      <c r="B9" s="49">
        <v>0.06244417</v>
      </c>
      <c r="C9" s="49">
        <v>-0.8255699</v>
      </c>
      <c r="D9" s="49">
        <v>0.3165592</v>
      </c>
      <c r="E9" s="49">
        <v>1.061891</v>
      </c>
      <c r="F9" s="49">
        <v>-1.01856</v>
      </c>
      <c r="G9" s="49">
        <v>0.006528199</v>
      </c>
    </row>
    <row r="10" spans="1:7" ht="12.75">
      <c r="A10" t="s">
        <v>18</v>
      </c>
      <c r="B10" s="49">
        <v>-0.06070284</v>
      </c>
      <c r="C10" s="49">
        <v>-0.3425551</v>
      </c>
      <c r="D10" s="49">
        <v>0.8336088</v>
      </c>
      <c r="E10" s="49">
        <v>1.222015</v>
      </c>
      <c r="F10" s="49">
        <v>-0.2291688</v>
      </c>
      <c r="G10" s="49">
        <v>0.3729234</v>
      </c>
    </row>
    <row r="11" spans="1:7" ht="12.75">
      <c r="A11" t="s">
        <v>19</v>
      </c>
      <c r="B11" s="49">
        <v>2.658126</v>
      </c>
      <c r="C11" s="49">
        <v>1.845251</v>
      </c>
      <c r="D11" s="49">
        <v>1.902011</v>
      </c>
      <c r="E11" s="49">
        <v>0.4848095</v>
      </c>
      <c r="F11" s="49">
        <v>13.59364</v>
      </c>
      <c r="G11" s="49">
        <v>3.213684</v>
      </c>
    </row>
    <row r="12" spans="1:7" ht="12.75">
      <c r="A12" t="s">
        <v>20</v>
      </c>
      <c r="B12" s="49">
        <v>0.296422</v>
      </c>
      <c r="C12" s="49">
        <v>0.1853913</v>
      </c>
      <c r="D12" s="49">
        <v>-0.03485071</v>
      </c>
      <c r="E12" s="49">
        <v>0.5862028</v>
      </c>
      <c r="F12" s="49">
        <v>0.07007947</v>
      </c>
      <c r="G12" s="49">
        <v>0.2296148</v>
      </c>
    </row>
    <row r="13" spans="1:7" ht="12.75">
      <c r="A13" t="s">
        <v>21</v>
      </c>
      <c r="B13" s="49">
        <v>-0.04722958</v>
      </c>
      <c r="C13" s="49">
        <v>-0.1730752</v>
      </c>
      <c r="D13" s="49">
        <v>0.1254125</v>
      </c>
      <c r="E13" s="49">
        <v>0.1263836</v>
      </c>
      <c r="F13" s="49">
        <v>-0.01059538</v>
      </c>
      <c r="G13" s="49">
        <v>0.01068713</v>
      </c>
    </row>
    <row r="14" spans="1:7" ht="12.75">
      <c r="A14" t="s">
        <v>22</v>
      </c>
      <c r="B14" s="49">
        <v>0.01340647</v>
      </c>
      <c r="C14" s="49">
        <v>0.1194803</v>
      </c>
      <c r="D14" s="49">
        <v>0.01354787</v>
      </c>
      <c r="E14" s="49">
        <v>0.1051161</v>
      </c>
      <c r="F14" s="49">
        <v>-0.07446803</v>
      </c>
      <c r="G14" s="49">
        <v>0.04933428</v>
      </c>
    </row>
    <row r="15" spans="1:7" ht="12.75">
      <c r="A15" t="s">
        <v>23</v>
      </c>
      <c r="B15" s="49">
        <v>-0.3948409</v>
      </c>
      <c r="C15" s="49">
        <v>-0.174142</v>
      </c>
      <c r="D15" s="49">
        <v>-0.1659747</v>
      </c>
      <c r="E15" s="49">
        <v>-0.2836769</v>
      </c>
      <c r="F15" s="49">
        <v>-0.3216231</v>
      </c>
      <c r="G15" s="49">
        <v>-0.2501752</v>
      </c>
    </row>
    <row r="16" spans="1:7" ht="12.75">
      <c r="A16" t="s">
        <v>24</v>
      </c>
      <c r="B16" s="49">
        <v>-0.0110092</v>
      </c>
      <c r="C16" s="49">
        <v>-0.01685338</v>
      </c>
      <c r="D16" s="49">
        <v>0.004375288</v>
      </c>
      <c r="E16" s="49">
        <v>0.0380414</v>
      </c>
      <c r="F16" s="49">
        <v>0.04979445</v>
      </c>
      <c r="G16" s="49">
        <v>0.01118816</v>
      </c>
    </row>
    <row r="17" spans="1:7" ht="12.75">
      <c r="A17" t="s">
        <v>25</v>
      </c>
      <c r="B17" s="49">
        <v>-0.003553647</v>
      </c>
      <c r="C17" s="49">
        <v>-0.0004427543</v>
      </c>
      <c r="D17" s="49">
        <v>-0.009293788</v>
      </c>
      <c r="E17" s="49">
        <v>-0.02570007</v>
      </c>
      <c r="F17" s="49">
        <v>-0.0279005</v>
      </c>
      <c r="G17" s="49">
        <v>-0.01275868</v>
      </c>
    </row>
    <row r="18" spans="1:7" ht="12.75">
      <c r="A18" t="s">
        <v>26</v>
      </c>
      <c r="B18" s="49">
        <v>-0.02382613</v>
      </c>
      <c r="C18" s="49">
        <v>0.006917463</v>
      </c>
      <c r="D18" s="49">
        <v>-0.04273083</v>
      </c>
      <c r="E18" s="49">
        <v>-0.03152069</v>
      </c>
      <c r="F18" s="49">
        <v>-0.0543691</v>
      </c>
      <c r="G18" s="49">
        <v>-0.0268949</v>
      </c>
    </row>
    <row r="19" spans="1:7" ht="12.75">
      <c r="A19" t="s">
        <v>27</v>
      </c>
      <c r="B19" s="49">
        <v>-0.2128035</v>
      </c>
      <c r="C19" s="49">
        <v>-0.1977649</v>
      </c>
      <c r="D19" s="49">
        <v>-0.199419</v>
      </c>
      <c r="E19" s="49">
        <v>-0.1903621</v>
      </c>
      <c r="F19" s="49">
        <v>-0.1528119</v>
      </c>
      <c r="G19" s="49">
        <v>-0.192576</v>
      </c>
    </row>
    <row r="20" spans="1:7" ht="12.75">
      <c r="A20" t="s">
        <v>28</v>
      </c>
      <c r="B20" s="49">
        <v>0.001211998</v>
      </c>
      <c r="C20" s="49">
        <v>-0.001036463</v>
      </c>
      <c r="D20" s="49">
        <v>0.0006939411</v>
      </c>
      <c r="E20" s="49">
        <v>-0.007019165</v>
      </c>
      <c r="F20" s="49">
        <v>-0.004744534</v>
      </c>
      <c r="G20" s="49">
        <v>-0.002227765</v>
      </c>
    </row>
    <row r="21" spans="1:7" ht="12.75">
      <c r="A21" t="s">
        <v>29</v>
      </c>
      <c r="B21" s="49">
        <v>-125.6667</v>
      </c>
      <c r="C21" s="49">
        <v>94.40886</v>
      </c>
      <c r="D21" s="49">
        <v>-5.880176</v>
      </c>
      <c r="E21" s="49">
        <v>41.47684</v>
      </c>
      <c r="F21" s="49">
        <v>-98.09034</v>
      </c>
      <c r="G21" s="49">
        <v>0.002088171</v>
      </c>
    </row>
    <row r="22" spans="1:7" ht="12.75">
      <c r="A22" t="s">
        <v>30</v>
      </c>
      <c r="B22" s="49">
        <v>104.5644</v>
      </c>
      <c r="C22" s="49">
        <v>72.64576</v>
      </c>
      <c r="D22" s="49">
        <v>-4.237595</v>
      </c>
      <c r="E22" s="49">
        <v>-58.94369</v>
      </c>
      <c r="F22" s="49">
        <v>-130.7152</v>
      </c>
      <c r="G22" s="49">
        <v>0</v>
      </c>
    </row>
    <row r="23" spans="1:7" ht="12.75">
      <c r="A23" t="s">
        <v>31</v>
      </c>
      <c r="B23" s="49">
        <v>0.4759466</v>
      </c>
      <c r="C23" s="49">
        <v>0.6266649</v>
      </c>
      <c r="D23" s="49">
        <v>-0.4652377</v>
      </c>
      <c r="E23" s="49">
        <v>-2.001556</v>
      </c>
      <c r="F23" s="49">
        <v>8.141219</v>
      </c>
      <c r="G23" s="49">
        <v>0.7101715</v>
      </c>
    </row>
    <row r="24" spans="1:7" ht="12.75">
      <c r="A24" t="s">
        <v>32</v>
      </c>
      <c r="B24" s="49">
        <v>0.2057968</v>
      </c>
      <c r="C24" s="49">
        <v>-1.525895</v>
      </c>
      <c r="D24" s="49">
        <v>3.479988</v>
      </c>
      <c r="E24" s="49">
        <v>2.143783</v>
      </c>
      <c r="F24" s="49">
        <v>-0.3826158</v>
      </c>
      <c r="G24" s="49">
        <v>0.9649407</v>
      </c>
    </row>
    <row r="25" spans="1:7" ht="12.75">
      <c r="A25" t="s">
        <v>33</v>
      </c>
      <c r="B25" s="49">
        <v>-0.4198252</v>
      </c>
      <c r="C25" s="49">
        <v>0.3263867</v>
      </c>
      <c r="D25" s="49">
        <v>0.100054</v>
      </c>
      <c r="E25" s="49">
        <v>-1.000097</v>
      </c>
      <c r="F25" s="49">
        <v>-1.405474</v>
      </c>
      <c r="G25" s="49">
        <v>-0.3861118</v>
      </c>
    </row>
    <row r="26" spans="1:7" ht="12.75">
      <c r="A26" t="s">
        <v>34</v>
      </c>
      <c r="B26" s="49">
        <v>-0.168894</v>
      </c>
      <c r="C26" s="49">
        <v>0.3412968</v>
      </c>
      <c r="D26" s="49">
        <v>0.05606277</v>
      </c>
      <c r="E26" s="49">
        <v>-0.06200949</v>
      </c>
      <c r="F26" s="49">
        <v>0.918646</v>
      </c>
      <c r="G26" s="49">
        <v>0.1784885</v>
      </c>
    </row>
    <row r="27" spans="1:7" ht="12.75">
      <c r="A27" t="s">
        <v>35</v>
      </c>
      <c r="B27" s="49">
        <v>0.1340875</v>
      </c>
      <c r="C27" s="49">
        <v>0.3782784</v>
      </c>
      <c r="D27" s="49">
        <v>0.1772946</v>
      </c>
      <c r="E27" s="49">
        <v>-0.04520179</v>
      </c>
      <c r="F27" s="49">
        <v>0.2988871</v>
      </c>
      <c r="G27" s="49">
        <v>0.1820267</v>
      </c>
    </row>
    <row r="28" spans="1:7" ht="12.75">
      <c r="A28" t="s">
        <v>36</v>
      </c>
      <c r="B28" s="49">
        <v>-0.1341454</v>
      </c>
      <c r="C28" s="49">
        <v>-0.5658268</v>
      </c>
      <c r="D28" s="49">
        <v>0.2076965</v>
      </c>
      <c r="E28" s="49">
        <v>-0.1038081</v>
      </c>
      <c r="F28" s="49">
        <v>-0.1896893</v>
      </c>
      <c r="G28" s="49">
        <v>-0.155862</v>
      </c>
    </row>
    <row r="29" spans="1:7" ht="12.75">
      <c r="A29" t="s">
        <v>37</v>
      </c>
      <c r="B29" s="49">
        <v>-0.05340604</v>
      </c>
      <c r="C29" s="49">
        <v>-0.02184543</v>
      </c>
      <c r="D29" s="49">
        <v>0.09601395</v>
      </c>
      <c r="E29" s="49">
        <v>0.1541013</v>
      </c>
      <c r="F29" s="49">
        <v>0.08423004</v>
      </c>
      <c r="G29" s="49">
        <v>0.05840363</v>
      </c>
    </row>
    <row r="30" spans="1:7" ht="12.75">
      <c r="A30" t="s">
        <v>38</v>
      </c>
      <c r="B30" s="49">
        <v>-0.08358917</v>
      </c>
      <c r="C30" s="49">
        <v>-0.06399894</v>
      </c>
      <c r="D30" s="49">
        <v>-0.08024514</v>
      </c>
      <c r="E30" s="49">
        <v>-0.06743794</v>
      </c>
      <c r="F30" s="49">
        <v>0.2255806</v>
      </c>
      <c r="G30" s="49">
        <v>-0.03301328</v>
      </c>
    </row>
    <row r="31" spans="1:7" ht="12.75">
      <c r="A31" t="s">
        <v>39</v>
      </c>
      <c r="B31" s="49">
        <v>0.03051692</v>
      </c>
      <c r="C31" s="49">
        <v>0.03316424</v>
      </c>
      <c r="D31" s="49">
        <v>0.0459961</v>
      </c>
      <c r="E31" s="49">
        <v>0.07804675</v>
      </c>
      <c r="F31" s="49">
        <v>0.03950402</v>
      </c>
      <c r="G31" s="49">
        <v>0.04751365</v>
      </c>
    </row>
    <row r="32" spans="1:7" ht="12.75">
      <c r="A32" t="s">
        <v>40</v>
      </c>
      <c r="B32" s="49">
        <v>-0.01754796</v>
      </c>
      <c r="C32" s="49">
        <v>-0.07074721</v>
      </c>
      <c r="D32" s="49">
        <v>-0.02064125</v>
      </c>
      <c r="E32" s="49">
        <v>-0.03471171</v>
      </c>
      <c r="F32" s="49">
        <v>-0.0100697</v>
      </c>
      <c r="G32" s="49">
        <v>-0.03422697</v>
      </c>
    </row>
    <row r="33" spans="1:7" ht="12.75">
      <c r="A33" t="s">
        <v>41</v>
      </c>
      <c r="B33" s="49">
        <v>0.08900995</v>
      </c>
      <c r="C33" s="49">
        <v>0.04411313</v>
      </c>
      <c r="D33" s="49">
        <v>0.070364</v>
      </c>
      <c r="E33" s="49">
        <v>0.07668784</v>
      </c>
      <c r="F33" s="49">
        <v>0.05799764</v>
      </c>
      <c r="G33" s="49">
        <v>0.06662716</v>
      </c>
    </row>
    <row r="34" spans="1:7" ht="12.75">
      <c r="A34" t="s">
        <v>42</v>
      </c>
      <c r="B34" s="49">
        <v>-0.02373101</v>
      </c>
      <c r="C34" s="49">
        <v>-0.009147865</v>
      </c>
      <c r="D34" s="49">
        <v>-0.001880206</v>
      </c>
      <c r="E34" s="49">
        <v>0.006685576</v>
      </c>
      <c r="F34" s="49">
        <v>-0.01677924</v>
      </c>
      <c r="G34" s="49">
        <v>-0.006715373</v>
      </c>
    </row>
    <row r="35" spans="1:7" ht="12.75">
      <c r="A35" t="s">
        <v>43</v>
      </c>
      <c r="B35" s="49">
        <v>-0.006043893</v>
      </c>
      <c r="C35" s="49">
        <v>-0.002396496</v>
      </c>
      <c r="D35" s="49">
        <v>0.003884333</v>
      </c>
      <c r="E35" s="49">
        <v>0.004897242</v>
      </c>
      <c r="F35" s="49">
        <v>0.005922471</v>
      </c>
      <c r="G35" s="49">
        <v>0.001448931</v>
      </c>
    </row>
    <row r="36" spans="1:6" ht="12.75">
      <c r="A36" t="s">
        <v>44</v>
      </c>
      <c r="B36" s="49">
        <v>21.34399</v>
      </c>
      <c r="C36" s="49">
        <v>21.33484</v>
      </c>
      <c r="D36" s="49">
        <v>21.33789</v>
      </c>
      <c r="E36" s="49">
        <v>21.32874</v>
      </c>
      <c r="F36" s="49">
        <v>21.33179</v>
      </c>
    </row>
    <row r="37" spans="1:6" ht="12.75">
      <c r="A37" t="s">
        <v>45</v>
      </c>
      <c r="B37" s="49">
        <v>-0.09511312</v>
      </c>
      <c r="C37" s="49">
        <v>0.02797445</v>
      </c>
      <c r="D37" s="49">
        <v>0.07985433</v>
      </c>
      <c r="E37" s="49">
        <v>0.1093547</v>
      </c>
      <c r="F37" s="49">
        <v>0.1495361</v>
      </c>
    </row>
    <row r="38" spans="1:7" ht="12.75">
      <c r="A38" t="s">
        <v>55</v>
      </c>
      <c r="B38" s="49">
        <v>2.65115E-05</v>
      </c>
      <c r="C38" s="49">
        <v>0.0001278754</v>
      </c>
      <c r="D38" s="49">
        <v>-0.000131108</v>
      </c>
      <c r="E38" s="49">
        <v>1.040085E-05</v>
      </c>
      <c r="F38" s="49">
        <v>-4.294936E-05</v>
      </c>
      <c r="G38" s="49">
        <v>-0.0001454939</v>
      </c>
    </row>
    <row r="39" spans="1:7" ht="12.75">
      <c r="A39" t="s">
        <v>56</v>
      </c>
      <c r="B39" s="49">
        <v>0.0002133562</v>
      </c>
      <c r="C39" s="49">
        <v>-0.000161424</v>
      </c>
      <c r="D39" s="49">
        <v>0</v>
      </c>
      <c r="E39" s="49">
        <v>-7.044933E-05</v>
      </c>
      <c r="F39" s="49">
        <v>0.0001661922</v>
      </c>
      <c r="G39" s="49">
        <v>0.0005424946</v>
      </c>
    </row>
    <row r="40" spans="2:7" ht="12.75">
      <c r="B40" t="s">
        <v>46</v>
      </c>
      <c r="C40">
        <v>-0.003748</v>
      </c>
      <c r="D40" t="s">
        <v>47</v>
      </c>
      <c r="E40">
        <v>3.116595</v>
      </c>
      <c r="F40" t="s">
        <v>48</v>
      </c>
      <c r="G40">
        <v>54.928865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2.651150203278921E-05</v>
      </c>
      <c r="C50">
        <f>-0.017/(C7*C7+C22*C22)*(C21*C22+C6*C7)</f>
        <v>0.00012787537692109184</v>
      </c>
      <c r="D50">
        <f>-0.017/(D7*D7+D22*D22)*(D21*D22+D6*D7)</f>
        <v>-0.0001311079914834117</v>
      </c>
      <c r="E50">
        <f>-0.017/(E7*E7+E22*E22)*(E21*E22+E6*E7)</f>
        <v>1.040085029701792E-05</v>
      </c>
      <c r="F50">
        <f>-0.017/(F7*F7+F22*F22)*(F21*F22+F6*F7)</f>
        <v>-4.294936620211422E-05</v>
      </c>
      <c r="G50">
        <f>(B50*B$4+C50*C$4+D50*D$4+E50*E$4+F50*F$4)/SUM(B$4:F$4)</f>
        <v>-1.5052226563093153E-07</v>
      </c>
    </row>
    <row r="51" spans="1:7" ht="12.75">
      <c r="A51" t="s">
        <v>59</v>
      </c>
      <c r="B51">
        <f>-0.017/(B7*B7+B22*B22)*(B21*B7-B6*B22)</f>
        <v>0.00021335617406968428</v>
      </c>
      <c r="C51">
        <f>-0.017/(C7*C7+C22*C22)*(C21*C7-C6*C22)</f>
        <v>-0.00016142402239417193</v>
      </c>
      <c r="D51">
        <f>-0.017/(D7*D7+D22*D22)*(D21*D7-D6*D22)</f>
        <v>9.940740943082984E-06</v>
      </c>
      <c r="E51">
        <f>-0.017/(E7*E7+E22*E22)*(E21*E7-E6*E22)</f>
        <v>-7.044932155043563E-05</v>
      </c>
      <c r="F51">
        <f>-0.017/(F7*F7+F22*F22)*(F21*F7-F6*F22)</f>
        <v>0.00016619216450070175</v>
      </c>
      <c r="G51">
        <f>(B51*B$4+C51*C$4+D51*D$4+E51*E$4+F51*F$4)/SUM(B$4:F$4)</f>
        <v>-3.346039902697137E-07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9999.990553272386</v>
      </c>
      <c r="C62">
        <f>C7+(2/0.017)*(C8*C50-C23*C51)</f>
        <v>10000.033405939075</v>
      </c>
      <c r="D62">
        <f>D7+(2/0.017)*(D8*D50-D23*D51)</f>
        <v>10000.032891413415</v>
      </c>
      <c r="E62">
        <f>E7+(2/0.017)*(E8*E50-E23*E51)</f>
        <v>9999.979382646143</v>
      </c>
      <c r="F62">
        <f>F7+(2/0.017)*(F8*F50-F23*F51)</f>
        <v>9999.863751869205</v>
      </c>
    </row>
    <row r="63" spans="1:6" ht="12.75">
      <c r="A63" t="s">
        <v>67</v>
      </c>
      <c r="B63">
        <f>B8+(3/0.017)*(B9*B50-B24*B51)</f>
        <v>0.7940433713275483</v>
      </c>
      <c r="C63">
        <f>C8+(3/0.017)*(C9*C50-C24*C51)</f>
        <v>1.3673544404491123</v>
      </c>
      <c r="D63">
        <f>D8+(3/0.017)*(D9*D50-D24*D51)</f>
        <v>-2.110571900015994</v>
      </c>
      <c r="E63">
        <f>E8+(3/0.017)*(E9*E50-E24*E51)</f>
        <v>-3.263364948136922</v>
      </c>
      <c r="F63">
        <f>F8+(3/0.017)*(F9*F50-F24*F51)</f>
        <v>-4.518906660985943</v>
      </c>
    </row>
    <row r="64" spans="1:6" ht="12.75">
      <c r="A64" t="s">
        <v>68</v>
      </c>
      <c r="B64">
        <f>B9+(4/0.017)*(B10*B50-B25*B51)</f>
        <v>0.08314134058446682</v>
      </c>
      <c r="C64">
        <f>C9+(4/0.017)*(C10*C50-C25*C51)</f>
        <v>-0.8234799490726546</v>
      </c>
      <c r="D64">
        <f>D9+(4/0.017)*(D10*D50-D25*D51)</f>
        <v>0.29060922674230205</v>
      </c>
      <c r="E64">
        <f>E9+(4/0.017)*(E10*E50-E25*E51)</f>
        <v>1.0483036682214315</v>
      </c>
      <c r="F64">
        <f>F9+(4/0.017)*(F10*F50-F25*F51)</f>
        <v>-0.9612843715475862</v>
      </c>
    </row>
    <row r="65" spans="1:6" ht="12.75">
      <c r="A65" t="s">
        <v>69</v>
      </c>
      <c r="B65">
        <f>B10+(5/0.017)*(B11*B50-B26*B51)</f>
        <v>-0.02937769573066614</v>
      </c>
      <c r="C65">
        <f>C10+(5/0.017)*(C11*C50-C26*C51)</f>
        <v>-0.2569504913455056</v>
      </c>
      <c r="D65">
        <f>D10+(5/0.017)*(D11*D50-D26*D51)</f>
        <v>0.7601011095698598</v>
      </c>
      <c r="E65">
        <f>E10+(5/0.017)*(E11*E50-E26*E51)</f>
        <v>1.22221320721526</v>
      </c>
      <c r="F65">
        <f>F10+(5/0.017)*(F11*F50-F26*F51)</f>
        <v>-0.4457893851557705</v>
      </c>
    </row>
    <row r="66" spans="1:6" ht="12.75">
      <c r="A66" t="s">
        <v>70</v>
      </c>
      <c r="B66">
        <f>B11+(6/0.017)*(B12*B50-B27*B51)</f>
        <v>2.6508025399288218</v>
      </c>
      <c r="C66">
        <f>C11+(6/0.017)*(C12*C50-C27*C51)</f>
        <v>1.875169895274667</v>
      </c>
      <c r="D66">
        <f>D11+(6/0.017)*(D12*D50-D27*D51)</f>
        <v>1.9030016236119986</v>
      </c>
      <c r="E66">
        <f>E11+(6/0.017)*(E12*E50-E27*E51)</f>
        <v>0.4858374666334568</v>
      </c>
      <c r="F66">
        <f>F11+(6/0.017)*(F12*F50-F27*F51)</f>
        <v>13.575046154266841</v>
      </c>
    </row>
    <row r="67" spans="1:6" ht="12.75">
      <c r="A67" t="s">
        <v>71</v>
      </c>
      <c r="B67">
        <f>B12+(7/0.017)*(B13*B50-B28*B51)</f>
        <v>0.3076914326734169</v>
      </c>
      <c r="C67">
        <f>C12+(7/0.017)*(C13*C50-C28*C51)</f>
        <v>0.1386683199240699</v>
      </c>
      <c r="D67">
        <f>D12+(7/0.017)*(D13*D50-D28*D51)</f>
        <v>-0.04247133744602287</v>
      </c>
      <c r="E67">
        <f>E12+(7/0.017)*(E13*E50-E28*E51)</f>
        <v>0.5837327415770652</v>
      </c>
      <c r="F67">
        <f>F12+(7/0.017)*(F13*F50-F28*F51)</f>
        <v>0.08324768067276793</v>
      </c>
    </row>
    <row r="68" spans="1:6" ht="12.75">
      <c r="A68" t="s">
        <v>72</v>
      </c>
      <c r="B68">
        <f>B13+(8/0.017)*(B14*B50-B29*B51)</f>
        <v>-0.04170019928316704</v>
      </c>
      <c r="C68">
        <f>C13+(8/0.017)*(C14*C50-C29*C51)</f>
        <v>-0.1675447476632401</v>
      </c>
      <c r="D68">
        <f>D13+(8/0.017)*(D14*D50-D29*D51)</f>
        <v>0.12412747231602331</v>
      </c>
      <c r="E68">
        <f>E13+(8/0.017)*(E14*E50-E29*E51)</f>
        <v>0.13200695475526897</v>
      </c>
      <c r="F68">
        <f>F13+(8/0.017)*(F14*F50-F29*F51)</f>
        <v>-0.015677741398946194</v>
      </c>
    </row>
    <row r="69" spans="1:6" ht="12.75">
      <c r="A69" t="s">
        <v>73</v>
      </c>
      <c r="B69">
        <f>B14+(9/0.017)*(B15*B50-B30*B51)</f>
        <v>0.01730635009629053</v>
      </c>
      <c r="C69">
        <f>C14+(9/0.017)*(C15*C50-C30*C51)</f>
        <v>0.10222177282917622</v>
      </c>
      <c r="D69">
        <f>D14+(9/0.017)*(D15*D50-D30*D51)</f>
        <v>0.02549050243086407</v>
      </c>
      <c r="E69">
        <f>E14+(9/0.017)*(E15*E50-E30*E51)</f>
        <v>0.10103886807032765</v>
      </c>
      <c r="F69">
        <f>F14+(9/0.017)*(F15*F50-F30*F51)</f>
        <v>-0.08700249934951002</v>
      </c>
    </row>
    <row r="70" spans="1:6" ht="12.75">
      <c r="A70" t="s">
        <v>74</v>
      </c>
      <c r="B70">
        <f>B15+(10/0.017)*(B16*B50-B31*B51)</f>
        <v>-0.39884257277868823</v>
      </c>
      <c r="C70">
        <f>C15+(10/0.017)*(C16*C50-C31*C51)</f>
        <v>-0.17226060429379333</v>
      </c>
      <c r="D70">
        <f>D15+(10/0.017)*(D16*D50-D31*D51)</f>
        <v>-0.16658109443313743</v>
      </c>
      <c r="E70">
        <f>E15+(10/0.017)*(E16*E50-E31*E51)</f>
        <v>-0.2802098391216439</v>
      </c>
      <c r="F70">
        <f>F15+(10/0.017)*(F16*F50-F31*F51)</f>
        <v>-0.326743040387154</v>
      </c>
    </row>
    <row r="71" spans="1:6" ht="12.75">
      <c r="A71" t="s">
        <v>75</v>
      </c>
      <c r="B71">
        <f>B16+(11/0.017)*(B17*B50-B32*B51)</f>
        <v>-0.008647595060276531</v>
      </c>
      <c r="C71">
        <f>C16+(11/0.017)*(C17*C50-C32*C51)</f>
        <v>-0.024279620142821902</v>
      </c>
      <c r="D71">
        <f>D16+(11/0.017)*(D17*D50-D32*D51)</f>
        <v>0.005296492186257912</v>
      </c>
      <c r="E71">
        <f>E16+(11/0.017)*(E17*E50-E32*E51)</f>
        <v>0.03628611123526283</v>
      </c>
      <c r="F71">
        <f>F16+(11/0.017)*(F17*F50-F32*F51)</f>
        <v>0.05165268260803193</v>
      </c>
    </row>
    <row r="72" spans="1:6" ht="12.75">
      <c r="A72" t="s">
        <v>76</v>
      </c>
      <c r="B72">
        <f>B17+(12/0.017)*(B18*B50-B33*B51)</f>
        <v>-0.017404815621220517</v>
      </c>
      <c r="C72">
        <f>C17+(12/0.017)*(C18*C50-C33*C51)</f>
        <v>0.005208181281265688</v>
      </c>
      <c r="D72">
        <f>D17+(12/0.017)*(D18*D50-D33*D51)</f>
        <v>-0.0058329294117646915</v>
      </c>
      <c r="E72">
        <f>E17+(12/0.017)*(E18*E50-E33*E51)</f>
        <v>-0.02211788342031554</v>
      </c>
      <c r="F72">
        <f>F17+(12/0.017)*(F18*F50-F33*F51)</f>
        <v>-0.033056007017566905</v>
      </c>
    </row>
    <row r="73" spans="1:6" ht="12.75">
      <c r="A73" t="s">
        <v>77</v>
      </c>
      <c r="B73">
        <f>B18+(13/0.017)*(B19*B50-B34*B51)</f>
        <v>-0.024268575764207538</v>
      </c>
      <c r="C73">
        <f>C18+(13/0.017)*(C19*C50-C34*C51)</f>
        <v>-0.013550613577673625</v>
      </c>
      <c r="D73">
        <f>D18+(13/0.017)*(D19*D50-D34*D51)</f>
        <v>-0.02272297720428533</v>
      </c>
      <c r="E73">
        <f>E18+(13/0.017)*(E19*E50-E34*E51)</f>
        <v>-0.03267458025543394</v>
      </c>
      <c r="F73">
        <f>F18+(13/0.017)*(F19*F50-F34*F51)</f>
        <v>-0.04721775987785712</v>
      </c>
    </row>
    <row r="74" spans="1:6" ht="12.75">
      <c r="A74" t="s">
        <v>78</v>
      </c>
      <c r="B74">
        <f>B19+(14/0.017)*(B20*B50-B35*B51)</f>
        <v>-0.211715095715194</v>
      </c>
      <c r="C74">
        <f>C19+(14/0.017)*(C20*C50-C35*C51)</f>
        <v>-0.19819263304062695</v>
      </c>
      <c r="D74">
        <f>D19+(14/0.017)*(D20*D50-D35*D51)</f>
        <v>-0.19952572477687402</v>
      </c>
      <c r="E74">
        <f>E19+(14/0.017)*(E20*E50-E35*E51)</f>
        <v>-0.19013809827718206</v>
      </c>
      <c r="F74">
        <f>F19+(14/0.017)*(F20*F50-F35*F51)</f>
        <v>-0.15345465939120093</v>
      </c>
    </row>
    <row r="75" spans="1:6" ht="12.75">
      <c r="A75" t="s">
        <v>79</v>
      </c>
      <c r="B75" s="49">
        <f>B20</f>
        <v>0.001211998</v>
      </c>
      <c r="C75" s="49">
        <f>C20</f>
        <v>-0.001036463</v>
      </c>
      <c r="D75" s="49">
        <f>D20</f>
        <v>0.0006939411</v>
      </c>
      <c r="E75" s="49">
        <f>E20</f>
        <v>-0.007019165</v>
      </c>
      <c r="F75" s="49">
        <f>F20</f>
        <v>-0.004744534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104.58600270220747</v>
      </c>
      <c r="C82">
        <f>C22+(2/0.017)*(C8*C51+C23*C50)</f>
        <v>72.62804083748604</v>
      </c>
      <c r="D82">
        <f>D22+(2/0.017)*(D8*D51+D23*D50)</f>
        <v>-4.23287156174991</v>
      </c>
      <c r="E82">
        <f>E22+(2/0.017)*(E8*E51+E23*E50)</f>
        <v>-58.91885483682941</v>
      </c>
      <c r="F82">
        <f>F22+(2/0.017)*(F8*F51+F23*F50)</f>
        <v>-130.84506058558327</v>
      </c>
    </row>
    <row r="83" spans="1:6" ht="12.75">
      <c r="A83" t="s">
        <v>82</v>
      </c>
      <c r="B83">
        <f>B23+(3/0.017)*(B9*B51+B24*B50)</f>
        <v>0.47926051143865267</v>
      </c>
      <c r="C83">
        <f>C23+(3/0.017)*(C9*C51+C24*C50)</f>
        <v>0.6157488557220961</v>
      </c>
      <c r="D83">
        <f>D23+(3/0.017)*(D9*D51+D24*D50)</f>
        <v>-0.5451978301292986</v>
      </c>
      <c r="E83">
        <f>E23+(3/0.017)*(E9*E51+E24*E50)</f>
        <v>-2.0108228825514507</v>
      </c>
      <c r="F83">
        <f>F23+(3/0.017)*(F9*F51+F24*F50)</f>
        <v>8.11424660265325</v>
      </c>
    </row>
    <row r="84" spans="1:6" ht="12.75">
      <c r="A84" t="s">
        <v>83</v>
      </c>
      <c r="B84">
        <f>B24+(4/0.017)*(B10*B51+B25*B50)</f>
        <v>0.20013055944922817</v>
      </c>
      <c r="C84">
        <f>C24+(4/0.017)*(C10*C51+C25*C50)</f>
        <v>-1.503063601313372</v>
      </c>
      <c r="D84">
        <f>D24+(4/0.017)*(D10*D51+D25*D50)</f>
        <v>3.478851249446775</v>
      </c>
      <c r="E84">
        <f>E24+(4/0.017)*(E10*E51+E25*E50)</f>
        <v>2.121079003093188</v>
      </c>
      <c r="F84">
        <f>F24+(4/0.017)*(F10*F51+F25*F50)</f>
        <v>-0.37737388032811253</v>
      </c>
    </row>
    <row r="85" spans="1:6" ht="12.75">
      <c r="A85" t="s">
        <v>84</v>
      </c>
      <c r="B85">
        <f>B25+(5/0.017)*(B11*B51+B26*B50)</f>
        <v>-0.2543399176674036</v>
      </c>
      <c r="C85">
        <f>C25+(5/0.017)*(C11*C51+C26*C50)</f>
        <v>0.25161482299855714</v>
      </c>
      <c r="D85">
        <f>D25+(5/0.017)*(D11*D51+D26*D50)</f>
        <v>0.10345315336770522</v>
      </c>
      <c r="E85">
        <f>E25+(5/0.017)*(E11*E51+E26*E50)</f>
        <v>-1.0103321328760855</v>
      </c>
      <c r="F85">
        <f>F25+(5/0.017)*(F11*F51+F26*F50)</f>
        <v>-0.7526207083590553</v>
      </c>
    </row>
    <row r="86" spans="1:6" ht="12.75">
      <c r="A86" t="s">
        <v>85</v>
      </c>
      <c r="B86">
        <f>B26+(6/0.017)*(B12*B51+B27*B50)</f>
        <v>-0.14531812063803332</v>
      </c>
      <c r="C86">
        <f>C26+(6/0.017)*(C12*C51+C27*C50)</f>
        <v>0.34780711186525515</v>
      </c>
      <c r="D86">
        <f>D26+(6/0.017)*(D12*D51+D27*D50)</f>
        <v>0.04773647089883033</v>
      </c>
      <c r="E86">
        <f>E26+(6/0.017)*(E12*E51+E27*E50)</f>
        <v>-0.07675104056538104</v>
      </c>
      <c r="F86">
        <f>F26+(6/0.017)*(F12*F51+F27*F50)</f>
        <v>0.9182258755160143</v>
      </c>
    </row>
    <row r="87" spans="1:6" ht="12.75">
      <c r="A87" t="s">
        <v>86</v>
      </c>
      <c r="B87">
        <f>B27+(7/0.017)*(B13*B51+B28*B50)</f>
        <v>0.12847386295555577</v>
      </c>
      <c r="C87">
        <f>C27+(7/0.017)*(C13*C51+C28*C50)</f>
        <v>0.3599891210276673</v>
      </c>
      <c r="D87">
        <f>D27+(7/0.017)*(D13*D51+D28*D50)</f>
        <v>0.1665953150319253</v>
      </c>
      <c r="E87">
        <f>E27+(7/0.017)*(E13*E51+E28*E50)</f>
        <v>-0.049312573510572735</v>
      </c>
      <c r="F87">
        <f>F27+(7/0.017)*(F13*F51+F28*F50)</f>
        <v>0.30151669779534745</v>
      </c>
    </row>
    <row r="88" spans="1:6" ht="12.75">
      <c r="A88" t="s">
        <v>87</v>
      </c>
      <c r="B88">
        <f>B28+(8/0.017)*(B14*B51+B29*B50)</f>
        <v>-0.13346564526637328</v>
      </c>
      <c r="C88">
        <f>C28+(8/0.017)*(C14*C51+C29*C50)</f>
        <v>-0.5762176156320544</v>
      </c>
      <c r="D88">
        <f>D28+(8/0.017)*(D14*D51+D29*D50)</f>
        <v>0.20183601987158206</v>
      </c>
      <c r="E88">
        <f>E28+(8/0.017)*(E14*E51+E29*E50)</f>
        <v>-0.10653872276571855</v>
      </c>
      <c r="F88">
        <f>F28+(8/0.017)*(F14*F51+F29*F50)</f>
        <v>-0.19721571408234445</v>
      </c>
    </row>
    <row r="89" spans="1:6" ht="12.75">
      <c r="A89" t="s">
        <v>88</v>
      </c>
      <c r="B89">
        <f>B29+(9/0.017)*(B15*B51+B30*B50)</f>
        <v>-0.0991778261273791</v>
      </c>
      <c r="C89">
        <f>C29+(9/0.017)*(C15*C51+C30*C50)</f>
        <v>-0.011295940482680004</v>
      </c>
      <c r="D89">
        <f>D29+(9/0.017)*(D15*D51+D30*D50)</f>
        <v>0.10071029168959372</v>
      </c>
      <c r="E89">
        <f>E29+(9/0.017)*(E15*E51+E30*E50)</f>
        <v>0.16431017641389783</v>
      </c>
      <c r="F89">
        <f>F29+(9/0.017)*(F15*F51+F30*F50)</f>
        <v>0.0508030960906315</v>
      </c>
    </row>
    <row r="90" spans="1:6" ht="12.75">
      <c r="A90" t="s">
        <v>89</v>
      </c>
      <c r="B90">
        <f>B30+(10/0.017)*(B16*B51+B31*B50)</f>
        <v>-0.08449495317938442</v>
      </c>
      <c r="C90">
        <f>C30+(10/0.017)*(C16*C51+C31*C50)</f>
        <v>-0.05990398112891822</v>
      </c>
      <c r="D90">
        <f>D30+(10/0.017)*(D16*D51+D31*D50)</f>
        <v>-0.08376688275441811</v>
      </c>
      <c r="E90">
        <f>E30+(10/0.017)*(E16*E51+E31*E50)</f>
        <v>-0.0685369036811235</v>
      </c>
      <c r="F90">
        <f>F30+(10/0.017)*(F16*F51+F31*F50)</f>
        <v>0.2294504675318743</v>
      </c>
    </row>
    <row r="91" spans="1:6" ht="12.75">
      <c r="A91" t="s">
        <v>90</v>
      </c>
      <c r="B91">
        <f>B31+(11/0.017)*(B17*B51+B32*B50)</f>
        <v>0.029725298331977606</v>
      </c>
      <c r="C91">
        <f>C31+(11/0.017)*(C17*C51+C32*C50)</f>
        <v>0.027356657375699967</v>
      </c>
      <c r="D91">
        <f>D31+(11/0.017)*(D17*D51+D32*D50)</f>
        <v>0.047687411917265256</v>
      </c>
      <c r="E91">
        <f>E31+(11/0.017)*(E17*E51+E32*E50)</f>
        <v>0.07898467547978748</v>
      </c>
      <c r="F91">
        <f>F31+(11/0.017)*(F17*F51+F32*F50)</f>
        <v>0.03678355354230174</v>
      </c>
    </row>
    <row r="92" spans="1:6" ht="12.75">
      <c r="A92" t="s">
        <v>91</v>
      </c>
      <c r="B92">
        <f>B32+(12/0.017)*(B18*B51+B33*B50)</f>
        <v>-0.019470546684228325</v>
      </c>
      <c r="C92">
        <f>C32+(12/0.017)*(C18*C51+C33*C50)</f>
        <v>-0.0675535593479791</v>
      </c>
      <c r="D92">
        <f>D32+(12/0.017)*(D18*D51+D33*D50)</f>
        <v>-0.027453056228742376</v>
      </c>
      <c r="E92">
        <f>E32+(12/0.017)*(E18*E51+E33*E50)</f>
        <v>-0.032581194727945934</v>
      </c>
      <c r="F92">
        <f>F32+(12/0.017)*(F18*F51+F33*F50)</f>
        <v>-0.018206180204828344</v>
      </c>
    </row>
    <row r="93" spans="1:6" ht="12.75">
      <c r="A93" t="s">
        <v>92</v>
      </c>
      <c r="B93">
        <f>B33+(13/0.017)*(B19*B51+B34*B50)</f>
        <v>0.05380894358762285</v>
      </c>
      <c r="C93">
        <f>C33+(13/0.017)*(C19*C51+C34*C50)</f>
        <v>0.06763106214701634</v>
      </c>
      <c r="D93">
        <f>D33+(13/0.017)*(D19*D51+D34*D50)</f>
        <v>0.06903657566961077</v>
      </c>
      <c r="E93">
        <f>E33+(13/0.017)*(E19*E51+E34*E50)</f>
        <v>0.0869963937704435</v>
      </c>
      <c r="F93">
        <f>F33+(13/0.017)*(F19*F51+F34*F50)</f>
        <v>0.03912815323009112</v>
      </c>
    </row>
    <row r="94" spans="1:6" ht="12.75">
      <c r="A94" t="s">
        <v>93</v>
      </c>
      <c r="B94">
        <f>B34+(14/0.017)*(B20*B51+B35*B50)</f>
        <v>-0.023650012114949114</v>
      </c>
      <c r="C94">
        <f>C34+(14/0.017)*(C20*C51+C35*C50)</f>
        <v>-0.00926245319051413</v>
      </c>
      <c r="D94">
        <f>D34+(14/0.017)*(D20*D51+D35*D50)</f>
        <v>-0.0022939214899111928</v>
      </c>
      <c r="E94">
        <f>E34+(14/0.017)*(E20*E51+E35*E50)</f>
        <v>0.007134754382479509</v>
      </c>
      <c r="F94">
        <f>F34+(14/0.017)*(F20*F51+F35*F50)</f>
        <v>-0.01763807473595918</v>
      </c>
    </row>
    <row r="95" spans="1:6" ht="12.75">
      <c r="A95" t="s">
        <v>94</v>
      </c>
      <c r="B95" s="49">
        <f>B35</f>
        <v>-0.006043893</v>
      </c>
      <c r="C95" s="49">
        <f>C35</f>
        <v>-0.002396496</v>
      </c>
      <c r="D95" s="49">
        <f>D35</f>
        <v>0.003884333</v>
      </c>
      <c r="E95" s="49">
        <f>E35</f>
        <v>0.004897242</v>
      </c>
      <c r="F95" s="49">
        <f>F35</f>
        <v>0.005922471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0.7940441214394012</v>
      </c>
      <c r="C103">
        <f>C63*10000/C62</f>
        <v>1.367349872688458</v>
      </c>
      <c r="D103">
        <f>D63*10000/D62</f>
        <v>-2.1105649580695367</v>
      </c>
      <c r="E103">
        <f>E63*10000/E62</f>
        <v>-3.2633716763457836</v>
      </c>
      <c r="F103">
        <f>F63*10000/F62</f>
        <v>-4.518968231083404</v>
      </c>
      <c r="G103">
        <f>AVERAGE(C103:E103)</f>
        <v>-1.335528920575621</v>
      </c>
      <c r="H103">
        <f>STDEV(C103:E103)</f>
        <v>2.4106858278782872</v>
      </c>
      <c r="I103">
        <f>(B103*B4+C103*C4+D103*D4+E103*E4+F103*F4)/SUM(B4:F4)</f>
        <v>-1.450836808329505</v>
      </c>
      <c r="K103">
        <f>(LN(H103)+LN(H123))/2-LN(K114*K115^3)</f>
        <v>-3.3012095032511333</v>
      </c>
    </row>
    <row r="104" spans="1:11" ht="12.75">
      <c r="A104" t="s">
        <v>68</v>
      </c>
      <c r="B104">
        <f>B64*10000/B62</f>
        <v>0.08314141912590081</v>
      </c>
      <c r="C104">
        <f>C64*10000/C62</f>
        <v>-0.8234771981697434</v>
      </c>
      <c r="D104">
        <f>D64*10000/D62</f>
        <v>0.2906082708906241</v>
      </c>
      <c r="E104">
        <f>E64*10000/E62</f>
        <v>1.0483058295506553</v>
      </c>
      <c r="F104">
        <f>F64*10000/F62</f>
        <v>-0.9612974690459157</v>
      </c>
      <c r="G104">
        <f>AVERAGE(C104:E104)</f>
        <v>0.17181230075717865</v>
      </c>
      <c r="H104">
        <f>STDEV(C104:E104)</f>
        <v>0.9415292282268753</v>
      </c>
      <c r="I104">
        <f>(B104*B4+C104*C4+D104*D4+E104*E4+F104*F4)/SUM(B4:F4)</f>
        <v>0.008115625544243697</v>
      </c>
      <c r="K104">
        <f>(LN(H104)+LN(H124))/2-LN(K114*K115^4)</f>
        <v>-2.8443532335990493</v>
      </c>
    </row>
    <row r="105" spans="1:11" ht="12.75">
      <c r="A105" t="s">
        <v>69</v>
      </c>
      <c r="B105">
        <f>B65*10000/B62</f>
        <v>-0.029377723483001307</v>
      </c>
      <c r="C105">
        <f>C65*10000/C62</f>
        <v>-0.25694963298112716</v>
      </c>
      <c r="D105">
        <f>D65*10000/D62</f>
        <v>0.7600986094980996</v>
      </c>
      <c r="E105">
        <f>E65*10000/E62</f>
        <v>1.2222157271006737</v>
      </c>
      <c r="F105">
        <f>F65*10000/F62</f>
        <v>-0.44579545903557155</v>
      </c>
      <c r="G105">
        <f>AVERAGE(C105:E105)</f>
        <v>0.5751215678725488</v>
      </c>
      <c r="H105">
        <f>STDEV(C105:E105)</f>
        <v>0.7567330573345441</v>
      </c>
      <c r="I105">
        <f>(B105*B4+C105*C4+D105*D4+E105*E4+F105*F4)/SUM(B4:F4)</f>
        <v>0.3515634441067182</v>
      </c>
      <c r="K105">
        <f>(LN(H105)+LN(H125))/2-LN(K114*K115^5)</f>
        <v>-3.0209702526383424</v>
      </c>
    </row>
    <row r="106" spans="1:11" ht="12.75">
      <c r="A106" t="s">
        <v>70</v>
      </c>
      <c r="B106">
        <f>B66*10000/B62</f>
        <v>2.6508050440721425</v>
      </c>
      <c r="C106">
        <f>C66*10000/C62</f>
        <v>1.875163631114465</v>
      </c>
      <c r="D106">
        <f>D66*10000/D62</f>
        <v>1.902995364391273</v>
      </c>
      <c r="E106">
        <f>E66*10000/E62</f>
        <v>0.48583846830381866</v>
      </c>
      <c r="F106">
        <f>F66*10000/F62</f>
        <v>13.575231114253283</v>
      </c>
      <c r="G106">
        <f>AVERAGE(C106:E106)</f>
        <v>1.421332487936519</v>
      </c>
      <c r="H106">
        <f>STDEV(C106:E106)</f>
        <v>0.8102810913014742</v>
      </c>
      <c r="I106">
        <f>(B106*B4+C106*C4+D106*D4+E106*E4+F106*F4)/SUM(B4:F4)</f>
        <v>3.2180705955977222</v>
      </c>
      <c r="K106">
        <f>(LN(H106)+LN(H126))/2-LN(K114*K115^6)</f>
        <v>-2.9708653450605333</v>
      </c>
    </row>
    <row r="107" spans="1:11" ht="12.75">
      <c r="A107" t="s">
        <v>71</v>
      </c>
      <c r="B107">
        <f>B67*10000/B62</f>
        <v>0.3076917233414069</v>
      </c>
      <c r="C107">
        <f>C67*10000/C62</f>
        <v>0.13866785669107268</v>
      </c>
      <c r="D107">
        <f>D67*10000/D62</f>
        <v>-0.04247119775225052</v>
      </c>
      <c r="E107">
        <f>E67*10000/E62</f>
        <v>0.5837339450819956</v>
      </c>
      <c r="F107">
        <f>F67*10000/F62</f>
        <v>0.08324881492231034</v>
      </c>
      <c r="G107">
        <f>AVERAGE(C107:E107)</f>
        <v>0.2266435346736059</v>
      </c>
      <c r="H107">
        <f>STDEV(C107:E107)</f>
        <v>0.32223905747965975</v>
      </c>
      <c r="I107">
        <f>(B107*B4+C107*C4+D107*D4+E107*E4+F107*F4)/SUM(B4:F4)</f>
        <v>0.21932128295009984</v>
      </c>
      <c r="K107">
        <f>(LN(H107)+LN(H127))/2-LN(K114*K115^7)</f>
        <v>-2.8725041494952634</v>
      </c>
    </row>
    <row r="108" spans="1:9" ht="12.75">
      <c r="A108" t="s">
        <v>72</v>
      </c>
      <c r="B108">
        <f>B68*10000/B62</f>
        <v>-0.04170023867624666</v>
      </c>
      <c r="C108">
        <f>C68*10000/C62</f>
        <v>-0.16754418796614653</v>
      </c>
      <c r="D108">
        <f>D68*10000/D62</f>
        <v>0.12412706404456536</v>
      </c>
      <c r="E108">
        <f>E68*10000/E62</f>
        <v>0.13200722691923988</v>
      </c>
      <c r="F108">
        <f>F68*10000/F62</f>
        <v>-0.01567795500815265</v>
      </c>
      <c r="G108">
        <f>AVERAGE(C108:E108)</f>
        <v>0.029530034332552902</v>
      </c>
      <c r="H108">
        <f>STDEV(C108:E108)</f>
        <v>0.170716756830461</v>
      </c>
      <c r="I108">
        <f>(B108*B4+C108*C4+D108*D4+E108*E4+F108*F4)/SUM(B4:F4)</f>
        <v>0.013188898519408814</v>
      </c>
    </row>
    <row r="109" spans="1:9" ht="12.75">
      <c r="A109" t="s">
        <v>73</v>
      </c>
      <c r="B109">
        <f>B69*10000/B62</f>
        <v>0.01730636644514351</v>
      </c>
      <c r="C109">
        <f>C69*10000/C62</f>
        <v>0.10222143134888542</v>
      </c>
      <c r="D109">
        <f>D69*10000/D62</f>
        <v>0.025490418589274474</v>
      </c>
      <c r="E109">
        <f>E69*10000/E62</f>
        <v>0.10103907638616677</v>
      </c>
      <c r="F109">
        <f>F69*10000/F62</f>
        <v>-0.08700368475845208</v>
      </c>
      <c r="G109">
        <f>AVERAGE(C109:E109)</f>
        <v>0.07625030877477555</v>
      </c>
      <c r="H109">
        <f>STDEV(C109:E109)</f>
        <v>0.043963329372871236</v>
      </c>
      <c r="I109">
        <f>(B109*B4+C109*C4+D109*D4+E109*E4+F109*F4)/SUM(B4:F4)</f>
        <v>0.04596525576330696</v>
      </c>
    </row>
    <row r="110" spans="1:11" ht="12.75">
      <c r="A110" t="s">
        <v>74</v>
      </c>
      <c r="B110">
        <f>B70*10000/B62</f>
        <v>-0.39884294955475874</v>
      </c>
      <c r="C110">
        <f>C70*10000/C62</f>
        <v>-0.17226002884299046</v>
      </c>
      <c r="D110">
        <f>D70*10000/D62</f>
        <v>-0.16658054652617516</v>
      </c>
      <c r="E110">
        <f>E70*10000/E62</f>
        <v>-0.2802104168413757</v>
      </c>
      <c r="F110">
        <f>F70*10000/F62</f>
        <v>-0.32674749226066024</v>
      </c>
      <c r="G110">
        <f>AVERAGE(C110:E110)</f>
        <v>-0.20635033073684714</v>
      </c>
      <c r="H110">
        <f>STDEV(C110:E110)</f>
        <v>0.06402771563450493</v>
      </c>
      <c r="I110">
        <f>(B110*B4+C110*C4+D110*D4+E110*E4+F110*F4)/SUM(B4:F4)</f>
        <v>-0.25029703077391774</v>
      </c>
      <c r="K110">
        <f>EXP(AVERAGE(K103:K107))</f>
        <v>0.04968856281500314</v>
      </c>
    </row>
    <row r="111" spans="1:9" ht="12.75">
      <c r="A111" t="s">
        <v>75</v>
      </c>
      <c r="B111">
        <f>B71*10000/B62</f>
        <v>-0.008647603229431753</v>
      </c>
      <c r="C111">
        <f>C71*10000/C62</f>
        <v>-0.024279539034741723</v>
      </c>
      <c r="D111">
        <f>D71*10000/D62</f>
        <v>0.005296474765403797</v>
      </c>
      <c r="E111">
        <f>E71*10000/E62</f>
        <v>0.03628618604777662</v>
      </c>
      <c r="F111">
        <f>F71*10000/F62</f>
        <v>0.051653386375766226</v>
      </c>
      <c r="G111">
        <f>AVERAGE(C111:E111)</f>
        <v>0.005767707259479564</v>
      </c>
      <c r="H111">
        <f>STDEV(C111:E111)</f>
        <v>0.030285612239814512</v>
      </c>
      <c r="I111">
        <f>(B111*B4+C111*C4+D111*D4+E111*E4+F111*F4)/SUM(B4:F4)</f>
        <v>0.009790286293896227</v>
      </c>
    </row>
    <row r="112" spans="1:9" ht="12.75">
      <c r="A112" t="s">
        <v>76</v>
      </c>
      <c r="B112">
        <f>B72*10000/B62</f>
        <v>-0.01740483206309128</v>
      </c>
      <c r="C112">
        <f>C72*10000/C62</f>
        <v>0.005208163882905151</v>
      </c>
      <c r="D112">
        <f>D72*10000/D62</f>
        <v>-0.005832910226498524</v>
      </c>
      <c r="E112">
        <f>E72*10000/E62</f>
        <v>-0.022117929021632465</v>
      </c>
      <c r="F112">
        <f>F72*10000/F62</f>
        <v>-0.03305645740562013</v>
      </c>
      <c r="G112">
        <f>AVERAGE(C112:E112)</f>
        <v>-0.007580891788408613</v>
      </c>
      <c r="H112">
        <f>STDEV(C112:E112)</f>
        <v>0.013746651156279426</v>
      </c>
      <c r="I112">
        <f>(B112*B4+C112*C4+D112*D4+E112*E4+F112*F4)/SUM(B4:F4)</f>
        <v>-0.012398749581368893</v>
      </c>
    </row>
    <row r="113" spans="1:9" ht="12.75">
      <c r="A113" t="s">
        <v>77</v>
      </c>
      <c r="B113">
        <f>B73*10000/B62</f>
        <v>-0.024268598690091677</v>
      </c>
      <c r="C113">
        <f>C73*10000/C62</f>
        <v>-0.013550568310727682</v>
      </c>
      <c r="D113">
        <f>D73*10000/D62</f>
        <v>-0.022722902465447434</v>
      </c>
      <c r="E113">
        <f>E73*10000/E62</f>
        <v>-0.032674647621911156</v>
      </c>
      <c r="F113">
        <f>F73*10000/F62</f>
        <v>-0.0472184032197749</v>
      </c>
      <c r="G113">
        <f>AVERAGE(C113:E113)</f>
        <v>-0.02298270613269542</v>
      </c>
      <c r="H113">
        <f>STDEV(C113:E113)</f>
        <v>0.009564686394976362</v>
      </c>
      <c r="I113">
        <f>(B113*B4+C113*C4+D113*D4+E113*E4+F113*F4)/SUM(B4:F4)</f>
        <v>-0.026397247875002656</v>
      </c>
    </row>
    <row r="114" spans="1:11" ht="12.75">
      <c r="A114" t="s">
        <v>78</v>
      </c>
      <c r="B114">
        <f>B74*10000/B62</f>
        <v>-0.21171529571686704</v>
      </c>
      <c r="C114">
        <f>C74*10000/C62</f>
        <v>-0.19819197096173624</v>
      </c>
      <c r="D114">
        <f>D74*10000/D62</f>
        <v>-0.19952506851072252</v>
      </c>
      <c r="E114">
        <f>E74*10000/E62</f>
        <v>-0.19013849029243568</v>
      </c>
      <c r="F114">
        <f>F74*10000/F62</f>
        <v>-0.15345675021073835</v>
      </c>
      <c r="G114">
        <f>AVERAGE(C114:E114)</f>
        <v>-0.1959518432549648</v>
      </c>
      <c r="H114">
        <f>STDEV(C114:E114)</f>
        <v>0.005078443833398967</v>
      </c>
      <c r="I114">
        <f>(B114*B4+C114*C4+D114*D4+E114*E4+F114*F4)/SUM(B4:F4)</f>
        <v>-0.1925778378184865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0.001211999144942579</v>
      </c>
      <c r="C115">
        <f>C75*10000/C62</f>
        <v>-0.0010364595376095834</v>
      </c>
      <c r="D115">
        <f>D75*10000/D62</f>
        <v>0.0006939388175371468</v>
      </c>
      <c r="E115">
        <f>E75*10000/E62</f>
        <v>-0.007019179471690695</v>
      </c>
      <c r="F115">
        <f>F75*10000/F62</f>
        <v>-0.0047445986442696654</v>
      </c>
      <c r="G115">
        <f>AVERAGE(C115:E115)</f>
        <v>-0.0024539000639210435</v>
      </c>
      <c r="H115">
        <f>STDEV(C115:E115)</f>
        <v>0.00404720912112629</v>
      </c>
      <c r="I115">
        <f>(B115*B4+C115*C4+D115*D4+E115*E4+F115*F4)/SUM(B4:F4)</f>
        <v>-0.0022277458146232883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104.58610150184877</v>
      </c>
      <c r="C122">
        <f>C82*10000/C62</f>
        <v>72.6277982175058</v>
      </c>
      <c r="D122">
        <f>D82*10000/D62</f>
        <v>-4.232857639282856</v>
      </c>
      <c r="E122">
        <f>E82*10000/E62</f>
        <v>-58.918976312167764</v>
      </c>
      <c r="F122">
        <f>F82*10000/F62</f>
        <v>-130.84684334936597</v>
      </c>
      <c r="G122">
        <f>AVERAGE(C122:E122)</f>
        <v>3.1586547553517264</v>
      </c>
      <c r="H122">
        <f>STDEV(C122:E122)</f>
        <v>66.08414570757664</v>
      </c>
      <c r="I122">
        <f>(B122*B4+C122*C4+D122*D4+E122*E4+F122*F4)/SUM(B4:F4)</f>
        <v>0.014548812969445091</v>
      </c>
    </row>
    <row r="123" spans="1:9" ht="12.75">
      <c r="A123" t="s">
        <v>82</v>
      </c>
      <c r="B123">
        <f>B83*10000/B62</f>
        <v>0.47926096418343117</v>
      </c>
      <c r="C123">
        <f>C83*10000/C62</f>
        <v>0.6157467987620916</v>
      </c>
      <c r="D123">
        <f>D83*10000/D62</f>
        <v>-0.5451960369024743</v>
      </c>
      <c r="E123">
        <f>E83*10000/E62</f>
        <v>-2.0108270283446896</v>
      </c>
      <c r="F123">
        <f>F83*10000/F62</f>
        <v>8.114357159252805</v>
      </c>
      <c r="G123">
        <f>AVERAGE(C123:E123)</f>
        <v>-0.6467587554950242</v>
      </c>
      <c r="H123">
        <f>STDEV(C123:E123)</f>
        <v>1.3162289909687155</v>
      </c>
      <c r="I123">
        <f>(B123*B4+C123*C4+D123*D4+E123*E4+F123*F4)/SUM(B4:F4)</f>
        <v>0.6831335564317833</v>
      </c>
    </row>
    <row r="124" spans="1:9" ht="12.75">
      <c r="A124" t="s">
        <v>83</v>
      </c>
      <c r="B124">
        <f>B84*10000/B62</f>
        <v>0.200130748507295</v>
      </c>
      <c r="C124">
        <f>C84*10000/C62</f>
        <v>-1.5030585802050365</v>
      </c>
      <c r="D124">
        <f>D84*10000/D62</f>
        <v>3.4788398070509454</v>
      </c>
      <c r="E124">
        <f>E84*10000/E62</f>
        <v>2.1210833762058408</v>
      </c>
      <c r="F124">
        <f>F84*10000/F62</f>
        <v>-0.37737902204674806</v>
      </c>
      <c r="G124">
        <f>AVERAGE(C124:E124)</f>
        <v>1.3656215343505833</v>
      </c>
      <c r="H124">
        <f>STDEV(C124:E124)</f>
        <v>2.5754358526491083</v>
      </c>
      <c r="I124">
        <f>(B124*B4+C124*C4+D124*D4+E124*E4+F124*F4)/SUM(B4:F4)</f>
        <v>0.9645745402218845</v>
      </c>
    </row>
    <row r="125" spans="1:9" ht="12.75">
      <c r="A125" t="s">
        <v>84</v>
      </c>
      <c r="B125">
        <f>B85*10000/B62</f>
        <v>-0.2543401579356229</v>
      </c>
      <c r="C125">
        <f>C85*10000/C62</f>
        <v>0.2516139824584203</v>
      </c>
      <c r="D125">
        <f>D85*10000/D62</f>
        <v>0.10345281309678077</v>
      </c>
      <c r="E125">
        <f>E85*10000/E62</f>
        <v>-1.0103342159178899</v>
      </c>
      <c r="F125">
        <f>F85*10000/F62</f>
        <v>-0.7526309628152414</v>
      </c>
      <c r="G125">
        <f>AVERAGE(C125:E125)</f>
        <v>-0.21842247345422958</v>
      </c>
      <c r="H125">
        <f>STDEV(C125:E125)</f>
        <v>0.6898051093718609</v>
      </c>
      <c r="I125">
        <f>(B125*B4+C125*C4+D125*D4+E125*E4+F125*F4)/SUM(B4:F4)</f>
        <v>-0.2948217575325774</v>
      </c>
    </row>
    <row r="126" spans="1:9" ht="12.75">
      <c r="A126" t="s">
        <v>85</v>
      </c>
      <c r="B126">
        <f>B86*10000/B62</f>
        <v>-0.1453182579162333</v>
      </c>
      <c r="C126">
        <f>C86*10000/C62</f>
        <v>0.34780594998681763</v>
      </c>
      <c r="D126">
        <f>D86*10000/D62</f>
        <v>0.04773631388734684</v>
      </c>
      <c r="E126">
        <f>E86*10000/E62</f>
        <v>-0.07675119880604352</v>
      </c>
      <c r="F126">
        <f>F86*10000/F62</f>
        <v>0.9182383863423906</v>
      </c>
      <c r="G126">
        <f>AVERAGE(C126:E126)</f>
        <v>0.10626368835604032</v>
      </c>
      <c r="H126">
        <f>STDEV(C126:E126)</f>
        <v>0.21824592394688594</v>
      </c>
      <c r="I126">
        <f>(B126*B4+C126*C4+D126*D4+E126*E4+F126*F4)/SUM(B4:F4)</f>
        <v>0.17790748404460682</v>
      </c>
    </row>
    <row r="127" spans="1:9" ht="12.75">
      <c r="A127" t="s">
        <v>86</v>
      </c>
      <c r="B127">
        <f>B87*10000/B62</f>
        <v>0.1284739843214293</v>
      </c>
      <c r="C127">
        <f>C87*10000/C62</f>
        <v>0.35998791845422007</v>
      </c>
      <c r="D127">
        <f>D87*10000/D62</f>
        <v>0.16659476707818963</v>
      </c>
      <c r="E127">
        <f>E87*10000/E62</f>
        <v>-0.04931267518026012</v>
      </c>
      <c r="F127">
        <f>F87*10000/F62</f>
        <v>0.3015208059599682</v>
      </c>
      <c r="G127">
        <f>AVERAGE(C127:E127)</f>
        <v>0.15909000345071653</v>
      </c>
      <c r="H127">
        <f>STDEV(C127:E127)</f>
        <v>0.20475347395151236</v>
      </c>
      <c r="I127">
        <f>(B127*B4+C127*C4+D127*D4+E127*E4+F127*F4)/SUM(B4:F4)</f>
        <v>0.17360535663754242</v>
      </c>
    </row>
    <row r="128" spans="1:9" ht="12.75">
      <c r="A128" t="s">
        <v>87</v>
      </c>
      <c r="B128">
        <f>B88*10000/B62</f>
        <v>-0.13346577134785206</v>
      </c>
      <c r="C128">
        <f>C88*10000/C62</f>
        <v>-0.5762156907294286</v>
      </c>
      <c r="D128">
        <f>D88*10000/D62</f>
        <v>0.20183535600656843</v>
      </c>
      <c r="E128">
        <f>E88*10000/E62</f>
        <v>-0.10653894242082611</v>
      </c>
      <c r="F128">
        <f>F88*10000/F62</f>
        <v>-0.1972184011461959</v>
      </c>
      <c r="G128">
        <f>AVERAGE(C128:E128)</f>
        <v>-0.16030642571456208</v>
      </c>
      <c r="H128">
        <f>STDEV(C128:E128)</f>
        <v>0.39180232838327006</v>
      </c>
      <c r="I128">
        <f>(B128*B4+C128*C4+D128*D4+E128*E4+F128*F4)/SUM(B4:F4)</f>
        <v>-0.1613270672968071</v>
      </c>
    </row>
    <row r="129" spans="1:9" ht="12.75">
      <c r="A129" t="s">
        <v>88</v>
      </c>
      <c r="B129">
        <f>B89*10000/B62</f>
        <v>-0.09917791981805849</v>
      </c>
      <c r="C129">
        <f>C89*10000/C62</f>
        <v>-0.011295902747656105</v>
      </c>
      <c r="D129">
        <f>D89*10000/D62</f>
        <v>0.10070996044029934</v>
      </c>
      <c r="E129">
        <f>E89*10000/E62</f>
        <v>0.1643105151787012</v>
      </c>
      <c r="F129">
        <f>F89*10000/F62</f>
        <v>0.05080378828275058</v>
      </c>
      <c r="G129">
        <f>AVERAGE(C129:E129)</f>
        <v>0.08457485762378147</v>
      </c>
      <c r="H129">
        <f>STDEV(C129:E129)</f>
        <v>0.08890815295239421</v>
      </c>
      <c r="I129">
        <f>(B129*B4+C129*C4+D129*D4+E129*E4+F129*F4)/SUM(B4:F4)</f>
        <v>0.05344122248705246</v>
      </c>
    </row>
    <row r="130" spans="1:9" ht="12.75">
      <c r="A130" t="s">
        <v>89</v>
      </c>
      <c r="B130">
        <f>B90*10000/B62</f>
        <v>-0.08449503299954057</v>
      </c>
      <c r="C130">
        <f>C90*10000/C62</f>
        <v>-0.05990378101471233</v>
      </c>
      <c r="D130">
        <f>D90*10000/D62</f>
        <v>-0.08376660723420722</v>
      </c>
      <c r="E130">
        <f>E90*10000/E62</f>
        <v>-0.06853704498637438</v>
      </c>
      <c r="F130">
        <f>F90*10000/F62</f>
        <v>0.22945359379420016</v>
      </c>
      <c r="G130">
        <f>AVERAGE(C130:E130)</f>
        <v>-0.0707358110784313</v>
      </c>
      <c r="H130">
        <f>STDEV(C130:E130)</f>
        <v>0.012082406550068515</v>
      </c>
      <c r="I130">
        <f>(B130*B4+C130*C4+D130*D4+E130*E4+F130*F4)/SUM(B4:F4)</f>
        <v>-0.03275412998339695</v>
      </c>
    </row>
    <row r="131" spans="1:9" ht="12.75">
      <c r="A131" t="s">
        <v>90</v>
      </c>
      <c r="B131">
        <f>B91*10000/B62</f>
        <v>0.02972532641268379</v>
      </c>
      <c r="C131">
        <f>C91*10000/C62</f>
        <v>0.027356565988522295</v>
      </c>
      <c r="D131">
        <f>D91*10000/D62</f>
        <v>0.04768725506714315</v>
      </c>
      <c r="E131">
        <f>E91*10000/E62</f>
        <v>0.07898483832562359</v>
      </c>
      <c r="F131">
        <f>F91*10000/F62</f>
        <v>0.03678405471817158</v>
      </c>
      <c r="G131">
        <f>AVERAGE(C131:E131)</f>
        <v>0.05134288646042967</v>
      </c>
      <c r="H131">
        <f>STDEV(C131:E131)</f>
        <v>0.02600754422838039</v>
      </c>
      <c r="I131">
        <f>(B131*B4+C131*C4+D131*D4+E131*E4+F131*F4)/SUM(B4:F4)</f>
        <v>0.04627162502024808</v>
      </c>
    </row>
    <row r="132" spans="1:9" ht="12.75">
      <c r="A132" t="s">
        <v>91</v>
      </c>
      <c r="B132">
        <f>B92*10000/B62</f>
        <v>-0.019470565077540802</v>
      </c>
      <c r="C132">
        <f>C92*10000/C62</f>
        <v>-0.06755333367972417</v>
      </c>
      <c r="D132">
        <f>D92*10000/D62</f>
        <v>-0.027452965932057184</v>
      </c>
      <c r="E132">
        <f>E92*10000/E62</f>
        <v>-0.03258126190188651</v>
      </c>
      <c r="F132">
        <f>F92*10000/F62</f>
        <v>-0.01820642826401029</v>
      </c>
      <c r="G132">
        <f>AVERAGE(C132:E132)</f>
        <v>-0.04252918717122262</v>
      </c>
      <c r="H132">
        <f>STDEV(C132:E132)</f>
        <v>0.021822712623497442</v>
      </c>
      <c r="I132">
        <f>(B132*B4+C132*C4+D132*D4+E132*E4+F132*F4)/SUM(B4:F4)</f>
        <v>-0.03594631067280467</v>
      </c>
    </row>
    <row r="133" spans="1:9" ht="12.75">
      <c r="A133" t="s">
        <v>92</v>
      </c>
      <c r="B133">
        <f>B93*10000/B62</f>
        <v>0.0538089944195142</v>
      </c>
      <c r="C133">
        <f>C93*10000/C62</f>
        <v>0.0676308362198569</v>
      </c>
      <c r="D133">
        <f>D93*10000/D62</f>
        <v>0.06903634859930252</v>
      </c>
      <c r="E133">
        <f>E93*10000/E62</f>
        <v>0.08699657313435677</v>
      </c>
      <c r="F133">
        <f>F93*10000/F62</f>
        <v>0.0391286863511287</v>
      </c>
      <c r="G133">
        <f>AVERAGE(C133:E133)</f>
        <v>0.07455458598450539</v>
      </c>
      <c r="H133">
        <f>STDEV(C133:E133)</f>
        <v>0.010797969690640697</v>
      </c>
      <c r="I133">
        <f>(B133*B4+C133*C4+D133*D4+E133*E4+F133*F4)/SUM(B4:F4)</f>
        <v>0.06682988972110335</v>
      </c>
    </row>
    <row r="134" spans="1:9" ht="12.75">
      <c r="A134" t="s">
        <v>93</v>
      </c>
      <c r="B134">
        <f>B94*10000/B62</f>
        <v>-0.023650034456492473</v>
      </c>
      <c r="C134">
        <f>C94*10000/C62</f>
        <v>-0.009262422248522799</v>
      </c>
      <c r="D134">
        <f>D94*10000/D62</f>
        <v>-0.0022939139449040026</v>
      </c>
      <c r="E134">
        <f>E94*10000/E62</f>
        <v>0.007134769092485417</v>
      </c>
      <c r="F134">
        <f>F94*10000/F62</f>
        <v>-0.017638315054704836</v>
      </c>
      <c r="G134">
        <f>AVERAGE(C134:E134)</f>
        <v>-0.0014738557003137946</v>
      </c>
      <c r="H134">
        <f>STDEV(C134:E134)</f>
        <v>0.008229297820093703</v>
      </c>
      <c r="I134">
        <f>(B134*B4+C134*C4+D134*D4+E134*E4+F134*F4)/SUM(B4:F4)</f>
        <v>-0.006841153228737172</v>
      </c>
    </row>
    <row r="135" spans="1:9" ht="12.75">
      <c r="A135" t="s">
        <v>94</v>
      </c>
      <c r="B135">
        <f>B95*10000/B62</f>
        <v>-0.006043898709506484</v>
      </c>
      <c r="C135">
        <f>C95*10000/C62</f>
        <v>-0.0023964879943068067</v>
      </c>
      <c r="D135">
        <f>D95*10000/D62</f>
        <v>0.003884320223921767</v>
      </c>
      <c r="E135">
        <f>E95*10000/E62</f>
        <v>0.00489725209683794</v>
      </c>
      <c r="F135">
        <f>F95*10000/F62</f>
        <v>0.00592255169365978</v>
      </c>
      <c r="G135">
        <f>AVERAGE(C135:E135)</f>
        <v>0.002128361442150967</v>
      </c>
      <c r="H135">
        <f>STDEV(C135:E135)</f>
        <v>0.0039512282345811845</v>
      </c>
      <c r="I135">
        <f>(B135*B4+C135*C4+D135*D4+E135*E4+F135*F4)/SUM(B4:F4)</f>
        <v>0.0014489570534159885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2005-11-29T15:11:42Z</cp:lastPrinted>
  <dcterms:created xsi:type="dcterms:W3CDTF">2005-11-29T15:11:42Z</dcterms:created>
  <dcterms:modified xsi:type="dcterms:W3CDTF">2005-11-30T08:36:19Z</dcterms:modified>
  <cp:category/>
  <cp:version/>
  <cp:contentType/>
  <cp:contentStatus/>
</cp:coreProperties>
</file>