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<sst xmlns="http://schemas.openxmlformats.org/spreadsheetml/2006/main" count="204" uniqueCount="98">
  <si>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05/12/2005       07:07:27</t>
  </si>
  <si>
    <t>LISSNER</t>
  </si>
  <si>
    <t>HCMQAP754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</si>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</sst>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415319"/>
        <c:axId val="15201680"/>
      </c:lineChart>
      <c:catAx>
        <c:axId val="43415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1680"/>
        <c:crosses val="autoZero"/>
        <c:auto val="1"/>
        <c:lblOffset val="100"/>
        <c:noMultiLvlLbl val="0"/>
      </c:catAx>
      <c:valAx>
        <c:axId val="1520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153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-0.003748</v>
      </c>
      <c r="D4" s="12">
        <v>-0.003746</v>
      </c>
      <c r="E4" s="12">
        <v>-0.003747</v>
      </c>
      <c r="F4" s="24">
        <v>-0.002076</v>
      </c>
      <c r="G4" s="34">
        <v>-0.011679</v>
      </c>
    </row>
    <row r="5" spans="1:7" ht="12.75" thickBot="1">
      <c r="A5" s="44" t="s">
        <v>13</v>
      </c>
      <c r="B5" s="45">
        <v>1.134461</v>
      </c>
      <c r="C5" s="46">
        <v>1.567568</v>
      </c>
      <c r="D5" s="46">
        <v>0.588803</v>
      </c>
      <c r="E5" s="46">
        <v>-1.828254</v>
      </c>
      <c r="F5" s="47">
        <v>-1.807694</v>
      </c>
      <c r="G5" s="48">
        <v>3.097941</v>
      </c>
    </row>
    <row r="6" spans="1:7" ht="12.75" thickTop="1">
      <c r="A6" s="6" t="s">
        <v>14</v>
      </c>
      <c r="B6" s="39">
        <v>49.04092</v>
      </c>
      <c r="C6" s="40">
        <v>-44.91467</v>
      </c>
      <c r="D6" s="40">
        <v>42.51024</v>
      </c>
      <c r="E6" s="40">
        <v>-82.74956</v>
      </c>
      <c r="F6" s="41">
        <v>100.4351</v>
      </c>
      <c r="G6" s="42">
        <v>-0.001740659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-0.4638497</v>
      </c>
      <c r="C8" s="13">
        <v>1.297517</v>
      </c>
      <c r="D8" s="13">
        <v>0.2979</v>
      </c>
      <c r="E8" s="13">
        <v>-3.354837</v>
      </c>
      <c r="F8" s="25">
        <v>-3.884138</v>
      </c>
      <c r="G8" s="35">
        <v>-1.008134</v>
      </c>
    </row>
    <row r="9" spans="1:7" ht="12">
      <c r="A9" s="20" t="s">
        <v>17</v>
      </c>
      <c r="B9" s="29">
        <v>1.533145</v>
      </c>
      <c r="C9" s="13">
        <v>0.8525682</v>
      </c>
      <c r="D9" s="13">
        <v>0.1538594</v>
      </c>
      <c r="E9" s="13">
        <v>-0.5397315</v>
      </c>
      <c r="F9" s="25">
        <v>-0.9855571</v>
      </c>
      <c r="G9" s="35">
        <v>0.2032044</v>
      </c>
    </row>
    <row r="10" spans="1:7" ht="12">
      <c r="A10" s="20" t="s">
        <v>18</v>
      </c>
      <c r="B10" s="29">
        <v>0.01602255</v>
      </c>
      <c r="C10" s="13">
        <v>-0.5038549</v>
      </c>
      <c r="D10" s="13">
        <v>-0.2077996</v>
      </c>
      <c r="E10" s="13">
        <v>1.400401</v>
      </c>
      <c r="F10" s="25">
        <v>0.1167132</v>
      </c>
      <c r="G10" s="35">
        <v>0.1835927</v>
      </c>
    </row>
    <row r="11" spans="1:7" ht="12">
      <c r="A11" s="21" t="s">
        <v>19</v>
      </c>
      <c r="B11" s="31">
        <v>2.506187</v>
      </c>
      <c r="C11" s="15">
        <v>1.546699</v>
      </c>
      <c r="D11" s="15">
        <v>1.733353</v>
      </c>
      <c r="E11" s="15">
        <v>0.6858063</v>
      </c>
      <c r="F11" s="27">
        <v>12.1098</v>
      </c>
      <c r="G11" s="37">
        <v>2.931367</v>
      </c>
    </row>
    <row r="12" spans="1:7" ht="12">
      <c r="A12" s="20" t="s">
        <v>20</v>
      </c>
      <c r="B12" s="29">
        <v>0.1688049</v>
      </c>
      <c r="C12" s="13">
        <v>-0.2149418</v>
      </c>
      <c r="D12" s="13">
        <v>0.008843427</v>
      </c>
      <c r="E12" s="13">
        <v>-0.271916</v>
      </c>
      <c r="F12" s="25">
        <v>-0.1617433</v>
      </c>
      <c r="G12" s="35">
        <v>-0.1121213</v>
      </c>
    </row>
    <row r="13" spans="1:7" ht="12">
      <c r="A13" s="20" t="s">
        <v>21</v>
      </c>
      <c r="B13" s="29">
        <v>0.02250982</v>
      </c>
      <c r="C13" s="13">
        <v>0.1647723</v>
      </c>
      <c r="D13" s="13">
        <v>0.01616137</v>
      </c>
      <c r="E13" s="13">
        <v>0.0651818</v>
      </c>
      <c r="F13" s="25">
        <v>-0.1796114</v>
      </c>
      <c r="G13" s="35">
        <v>0.03855962</v>
      </c>
    </row>
    <row r="14" spans="1:7" ht="12">
      <c r="A14" s="20" t="s">
        <v>22</v>
      </c>
      <c r="B14" s="29">
        <v>-0.128615</v>
      </c>
      <c r="C14" s="13">
        <v>-0.006868087</v>
      </c>
      <c r="D14" s="13">
        <v>-0.08638567</v>
      </c>
      <c r="E14" s="13">
        <v>0.04676316</v>
      </c>
      <c r="F14" s="25">
        <v>0.04965292</v>
      </c>
      <c r="G14" s="35">
        <v>-0.02319989</v>
      </c>
    </row>
    <row r="15" spans="1:7" ht="12">
      <c r="A15" s="21" t="s">
        <v>23</v>
      </c>
      <c r="B15" s="31">
        <v>-0.3563911</v>
      </c>
      <c r="C15" s="15">
        <v>-0.1019238</v>
      </c>
      <c r="D15" s="15">
        <v>-0.08309462</v>
      </c>
      <c r="E15" s="15">
        <v>-0.1665577</v>
      </c>
      <c r="F15" s="27">
        <v>-0.3589539</v>
      </c>
      <c r="G15" s="37">
        <v>-0.1840813</v>
      </c>
    </row>
    <row r="16" spans="1:7" ht="12">
      <c r="A16" s="20" t="s">
        <v>24</v>
      </c>
      <c r="B16" s="29">
        <v>0.04295641</v>
      </c>
      <c r="C16" s="13">
        <v>-0.01618763</v>
      </c>
      <c r="D16" s="13">
        <v>0.01424767</v>
      </c>
      <c r="E16" s="13">
        <v>-0.01373474</v>
      </c>
      <c r="F16" s="25">
        <v>-0.02553956</v>
      </c>
      <c r="G16" s="35">
        <v>-0.0009530747</v>
      </c>
    </row>
    <row r="17" spans="1:7" ht="12">
      <c r="A17" s="20" t="s">
        <v>25</v>
      </c>
      <c r="B17" s="29">
        <v>-0.01698265</v>
      </c>
      <c r="C17" s="13">
        <v>-0.006673435</v>
      </c>
      <c r="D17" s="13">
        <v>-0.01641621</v>
      </c>
      <c r="E17" s="13">
        <v>-0.01274664</v>
      </c>
      <c r="F17" s="25">
        <v>-0.009053262</v>
      </c>
      <c r="G17" s="35">
        <v>-0.01228709</v>
      </c>
    </row>
    <row r="18" spans="1:7" ht="12">
      <c r="A18" s="20" t="s">
        <v>26</v>
      </c>
      <c r="B18" s="29">
        <v>-0.01964567</v>
      </c>
      <c r="C18" s="13">
        <v>0.03070043</v>
      </c>
      <c r="D18" s="13">
        <v>0.0007292613</v>
      </c>
      <c r="E18" s="13">
        <v>0.02870923</v>
      </c>
      <c r="F18" s="25">
        <v>-0.03227966</v>
      </c>
      <c r="G18" s="35">
        <v>0.00732415</v>
      </c>
    </row>
    <row r="19" spans="1:7" ht="12">
      <c r="A19" s="21" t="s">
        <v>27</v>
      </c>
      <c r="B19" s="31">
        <v>-0.2086681</v>
      </c>
      <c r="C19" s="15">
        <v>-0.1934971</v>
      </c>
      <c r="D19" s="15">
        <v>-0.1953525</v>
      </c>
      <c r="E19" s="15">
        <v>-0.1800346</v>
      </c>
      <c r="F19" s="27">
        <v>-0.141321</v>
      </c>
      <c r="G19" s="37">
        <v>-0.185949</v>
      </c>
    </row>
    <row r="20" spans="1:7" ht="12.75" thickBot="1">
      <c r="A20" s="44" t="s">
        <v>28</v>
      </c>
      <c r="B20" s="45">
        <v>0.001941039</v>
      </c>
      <c r="C20" s="46">
        <v>0.006419804</v>
      </c>
      <c r="D20" s="46">
        <v>0.00545412</v>
      </c>
      <c r="E20" s="46">
        <v>0.000196718</v>
      </c>
      <c r="F20" s="47">
        <v>-0.006383292</v>
      </c>
      <c r="G20" s="48">
        <v>0.002334797</v>
      </c>
    </row>
    <row r="21" spans="1:7" ht="12.75" thickTop="1">
      <c r="A21" s="6" t="s">
        <v>29</v>
      </c>
      <c r="B21" s="39">
        <v>-45.82573</v>
      </c>
      <c r="C21" s="40">
        <v>63.92457</v>
      </c>
      <c r="D21" s="40">
        <v>-4.968642</v>
      </c>
      <c r="E21" s="40">
        <v>-25.91941</v>
      </c>
      <c r="F21" s="41">
        <v>-9.858527</v>
      </c>
      <c r="G21" s="43">
        <v>-0.002019671</v>
      </c>
    </row>
    <row r="22" spans="1:7" ht="12">
      <c r="A22" s="20" t="s">
        <v>30</v>
      </c>
      <c r="B22" s="29">
        <v>22.68925</v>
      </c>
      <c r="C22" s="13">
        <v>31.35146</v>
      </c>
      <c r="D22" s="13">
        <v>11.77606</v>
      </c>
      <c r="E22" s="13">
        <v>-36.56525</v>
      </c>
      <c r="F22" s="25">
        <v>-36.15404</v>
      </c>
      <c r="G22" s="36">
        <v>0</v>
      </c>
    </row>
    <row r="23" spans="1:7" ht="12">
      <c r="A23" s="20" t="s">
        <v>31</v>
      </c>
      <c r="B23" s="29">
        <v>6.773125</v>
      </c>
      <c r="C23" s="13">
        <v>3.085768</v>
      </c>
      <c r="D23" s="13">
        <v>2.013213</v>
      </c>
      <c r="E23" s="13">
        <v>1.902969</v>
      </c>
      <c r="F23" s="25">
        <v>11.80293</v>
      </c>
      <c r="G23" s="35">
        <v>4.239445</v>
      </c>
    </row>
    <row r="24" spans="1:7" ht="12">
      <c r="A24" s="20" t="s">
        <v>32</v>
      </c>
      <c r="B24" s="29">
        <v>2.578889</v>
      </c>
      <c r="C24" s="13">
        <v>4.530901</v>
      </c>
      <c r="D24" s="13">
        <v>4.627233</v>
      </c>
      <c r="E24" s="13">
        <v>2.646532</v>
      </c>
      <c r="F24" s="25">
        <v>-1.943307</v>
      </c>
      <c r="G24" s="35">
        <v>2.954898</v>
      </c>
    </row>
    <row r="25" spans="1:7" ht="12">
      <c r="A25" s="20" t="s">
        <v>33</v>
      </c>
      <c r="B25" s="29">
        <v>1.511528</v>
      </c>
      <c r="C25" s="13">
        <v>1.482246</v>
      </c>
      <c r="D25" s="13">
        <v>1.063268</v>
      </c>
      <c r="E25" s="13">
        <v>1.55857</v>
      </c>
      <c r="F25" s="25">
        <v>-0.02357182</v>
      </c>
      <c r="G25" s="35">
        <v>1.203386</v>
      </c>
    </row>
    <row r="26" spans="1:7" ht="12">
      <c r="A26" s="21" t="s">
        <v>34</v>
      </c>
      <c r="B26" s="31">
        <v>0.5467476</v>
      </c>
      <c r="C26" s="15">
        <v>0.8992496</v>
      </c>
      <c r="D26" s="15">
        <v>0.07818072</v>
      </c>
      <c r="E26" s="15">
        <v>-0.1936736</v>
      </c>
      <c r="F26" s="27">
        <v>1.769225</v>
      </c>
      <c r="G26" s="37">
        <v>0.5036253</v>
      </c>
    </row>
    <row r="27" spans="1:7" ht="12">
      <c r="A27" s="20" t="s">
        <v>35</v>
      </c>
      <c r="B27" s="29">
        <v>0.2055242</v>
      </c>
      <c r="C27" s="13">
        <v>-0.02641325</v>
      </c>
      <c r="D27" s="13">
        <v>0.02644041</v>
      </c>
      <c r="E27" s="13">
        <v>-0.565827</v>
      </c>
      <c r="F27" s="25">
        <v>0.07939798</v>
      </c>
      <c r="G27" s="35">
        <v>-0.09576743</v>
      </c>
    </row>
    <row r="28" spans="1:7" ht="12">
      <c r="A28" s="20" t="s">
        <v>36</v>
      </c>
      <c r="B28" s="29">
        <v>0.6880135</v>
      </c>
      <c r="C28" s="13">
        <v>0.5840063</v>
      </c>
      <c r="D28" s="13">
        <v>0.5246792</v>
      </c>
      <c r="E28" s="13">
        <v>0.5963796</v>
      </c>
      <c r="F28" s="25">
        <v>-0.1131236</v>
      </c>
      <c r="G28" s="35">
        <v>0.4948741</v>
      </c>
    </row>
    <row r="29" spans="1:7" ht="12">
      <c r="A29" s="20" t="s">
        <v>37</v>
      </c>
      <c r="B29" s="29">
        <v>0.1127169</v>
      </c>
      <c r="C29" s="13">
        <v>-0.001790142</v>
      </c>
      <c r="D29" s="13">
        <v>0.1407621</v>
      </c>
      <c r="E29" s="13">
        <v>0.05255044</v>
      </c>
      <c r="F29" s="25">
        <v>-0.07924187</v>
      </c>
      <c r="G29" s="35">
        <v>0.05184378</v>
      </c>
    </row>
    <row r="30" spans="1:7" ht="12">
      <c r="A30" s="21" t="s">
        <v>38</v>
      </c>
      <c r="B30" s="31">
        <v>0.08136118</v>
      </c>
      <c r="C30" s="15">
        <v>0.1332766</v>
      </c>
      <c r="D30" s="15">
        <v>0.0176043</v>
      </c>
      <c r="E30" s="15">
        <v>-0.07104255</v>
      </c>
      <c r="F30" s="27">
        <v>0.2306631</v>
      </c>
      <c r="G30" s="37">
        <v>0.06175558</v>
      </c>
    </row>
    <row r="31" spans="1:7" ht="12">
      <c r="A31" s="20" t="s">
        <v>39</v>
      </c>
      <c r="B31" s="29">
        <v>-0.01715682</v>
      </c>
      <c r="C31" s="13">
        <v>-0.04534167</v>
      </c>
      <c r="D31" s="13">
        <v>-0.006908695</v>
      </c>
      <c r="E31" s="13">
        <v>-0.0740729</v>
      </c>
      <c r="F31" s="25">
        <v>-0.05125074</v>
      </c>
      <c r="G31" s="35">
        <v>-0.03971349</v>
      </c>
    </row>
    <row r="32" spans="1:7" ht="12">
      <c r="A32" s="20" t="s">
        <v>40</v>
      </c>
      <c r="B32" s="29">
        <v>0.1001049</v>
      </c>
      <c r="C32" s="13">
        <v>0.09301251</v>
      </c>
      <c r="D32" s="13">
        <v>0.05810782</v>
      </c>
      <c r="E32" s="13">
        <v>0.08426745</v>
      </c>
      <c r="F32" s="25">
        <v>0.01177206</v>
      </c>
      <c r="G32" s="35">
        <v>0.07271384</v>
      </c>
    </row>
    <row r="33" spans="1:7" ht="12">
      <c r="A33" s="20" t="s">
        <v>41</v>
      </c>
      <c r="B33" s="29">
        <v>0.08478259</v>
      </c>
      <c r="C33" s="13">
        <v>0.05697118</v>
      </c>
      <c r="D33" s="13">
        <v>0.08111307</v>
      </c>
      <c r="E33" s="13">
        <v>0.04867826</v>
      </c>
      <c r="F33" s="25">
        <v>0.02145149</v>
      </c>
      <c r="G33" s="35">
        <v>0.06007879</v>
      </c>
    </row>
    <row r="34" spans="1:7" ht="12">
      <c r="A34" s="21" t="s">
        <v>42</v>
      </c>
      <c r="B34" s="31">
        <v>-0.00591486</v>
      </c>
      <c r="C34" s="15">
        <v>0.006114814</v>
      </c>
      <c r="D34" s="15">
        <v>-0.001682468</v>
      </c>
      <c r="E34" s="15">
        <v>-0.002282216</v>
      </c>
      <c r="F34" s="27">
        <v>-0.02348507</v>
      </c>
      <c r="G34" s="37">
        <v>-0.00346296</v>
      </c>
    </row>
    <row r="35" spans="1:7" ht="12.75" thickBot="1">
      <c r="A35" s="22" t="s">
        <v>43</v>
      </c>
      <c r="B35" s="32">
        <v>0.001830018</v>
      </c>
      <c r="C35" s="16">
        <v>-0.002364732</v>
      </c>
      <c r="D35" s="16">
        <v>0.004019021</v>
      </c>
      <c r="E35" s="16">
        <v>0.002609608</v>
      </c>
      <c r="F35" s="28">
        <v>0.0004807578</v>
      </c>
      <c r="G35" s="38">
        <v>0.001354613</v>
      </c>
    </row>
    <row r="36" spans="1:7" ht="12">
      <c r="A36" s="4" t="s">
        <v>44</v>
      </c>
      <c r="B36" s="3">
        <v>19.26575</v>
      </c>
      <c r="C36" s="3">
        <v>19.2688</v>
      </c>
      <c r="D36" s="3">
        <v>19.28101</v>
      </c>
      <c r="E36" s="3">
        <v>19.28711</v>
      </c>
      <c r="F36" s="3">
        <v>19.29932</v>
      </c>
      <c r="G36" s="3"/>
    </row>
    <row r="37" spans="1:6" ht="12">
      <c r="A37" s="4" t="s">
        <v>45</v>
      </c>
      <c r="B37" s="2">
        <v>-0.2024333</v>
      </c>
      <c r="C37" s="2">
        <v>-0.1337687</v>
      </c>
      <c r="D37" s="2">
        <v>-0.134786</v>
      </c>
      <c r="E37" s="2">
        <v>-0.1358032</v>
      </c>
      <c r="F37" s="2">
        <v>-0.1190186</v>
      </c>
    </row>
    <row r="38" spans="1:7" ht="12">
      <c r="A38" s="4" t="s">
        <v>53</v>
      </c>
      <c r="B38" s="2">
        <v>-8.319237E-05</v>
      </c>
      <c r="C38" s="2">
        <v>7.601349E-05</v>
      </c>
      <c r="D38" s="2">
        <v>-7.225736E-05</v>
      </c>
      <c r="E38" s="2">
        <v>0.0001405112</v>
      </c>
      <c r="F38" s="2">
        <v>-0.000170798</v>
      </c>
      <c r="G38" s="2">
        <v>0.0001717425</v>
      </c>
    </row>
    <row r="39" spans="1:7" ht="12.75" thickBot="1">
      <c r="A39" s="4" t="s">
        <v>54</v>
      </c>
      <c r="B39" s="2">
        <v>7.809249E-05</v>
      </c>
      <c r="C39" s="2">
        <v>-0.0001089101</v>
      </c>
      <c r="D39" s="2">
        <v>0</v>
      </c>
      <c r="E39" s="2">
        <v>4.457679E-05</v>
      </c>
      <c r="F39" s="2">
        <v>1.614199E-05</v>
      </c>
      <c r="G39" s="2">
        <v>0.0007413896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3.116885</v>
      </c>
      <c r="F40" s="17" t="s">
        <v>48</v>
      </c>
      <c r="G40" s="8">
        <v>54.92909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0.003748</v>
      </c>
      <c r="D4">
        <v>0.003746</v>
      </c>
      <c r="E4">
        <v>0.003747</v>
      </c>
      <c r="F4">
        <v>0.002076</v>
      </c>
      <c r="G4">
        <v>0.011679</v>
      </c>
    </row>
    <row r="5" spans="1:7" ht="12.75">
      <c r="A5" t="s">
        <v>13</v>
      </c>
      <c r="B5">
        <v>1.134461</v>
      </c>
      <c r="C5">
        <v>1.567568</v>
      </c>
      <c r="D5">
        <v>0.588803</v>
      </c>
      <c r="E5">
        <v>-1.828254</v>
      </c>
      <c r="F5">
        <v>-1.807694</v>
      </c>
      <c r="G5">
        <v>3.097941</v>
      </c>
    </row>
    <row r="6" spans="1:7" ht="12.75">
      <c r="A6" t="s">
        <v>14</v>
      </c>
      <c r="B6" s="49">
        <v>49.04092</v>
      </c>
      <c r="C6" s="49">
        <v>-44.91467</v>
      </c>
      <c r="D6" s="49">
        <v>42.51024</v>
      </c>
      <c r="E6" s="49">
        <v>-82.74956</v>
      </c>
      <c r="F6" s="49">
        <v>100.4351</v>
      </c>
      <c r="G6" s="49">
        <v>-0.001740659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-0.4638497</v>
      </c>
      <c r="C8" s="49">
        <v>1.297517</v>
      </c>
      <c r="D8" s="49">
        <v>0.2979</v>
      </c>
      <c r="E8" s="49">
        <v>-3.354837</v>
      </c>
      <c r="F8" s="49">
        <v>-3.884138</v>
      </c>
      <c r="G8" s="49">
        <v>-1.008134</v>
      </c>
    </row>
    <row r="9" spans="1:7" ht="12.75">
      <c r="A9" t="s">
        <v>17</v>
      </c>
      <c r="B9" s="49">
        <v>1.533145</v>
      </c>
      <c r="C9" s="49">
        <v>0.8525682</v>
      </c>
      <c r="D9" s="49">
        <v>0.1538594</v>
      </c>
      <c r="E9" s="49">
        <v>-0.5397315</v>
      </c>
      <c r="F9" s="49">
        <v>-0.9855571</v>
      </c>
      <c r="G9" s="49">
        <v>0.2032044</v>
      </c>
    </row>
    <row r="10" spans="1:7" ht="12.75">
      <c r="A10" t="s">
        <v>18</v>
      </c>
      <c r="B10" s="49">
        <v>0.01602255</v>
      </c>
      <c r="C10" s="49">
        <v>-0.5038549</v>
      </c>
      <c r="D10" s="49">
        <v>-0.2077996</v>
      </c>
      <c r="E10" s="49">
        <v>1.400401</v>
      </c>
      <c r="F10" s="49">
        <v>0.1167132</v>
      </c>
      <c r="G10" s="49">
        <v>0.1835927</v>
      </c>
    </row>
    <row r="11" spans="1:7" ht="12.75">
      <c r="A11" t="s">
        <v>19</v>
      </c>
      <c r="B11" s="49">
        <v>2.506187</v>
      </c>
      <c r="C11" s="49">
        <v>1.546699</v>
      </c>
      <c r="D11" s="49">
        <v>1.733353</v>
      </c>
      <c r="E11" s="49">
        <v>0.6858063</v>
      </c>
      <c r="F11" s="49">
        <v>12.1098</v>
      </c>
      <c r="G11" s="49">
        <v>2.931367</v>
      </c>
    </row>
    <row r="12" spans="1:7" ht="12.75">
      <c r="A12" t="s">
        <v>20</v>
      </c>
      <c r="B12" s="49">
        <v>0.1688049</v>
      </c>
      <c r="C12" s="49">
        <v>-0.2149418</v>
      </c>
      <c r="D12" s="49">
        <v>0.008843427</v>
      </c>
      <c r="E12" s="49">
        <v>-0.271916</v>
      </c>
      <c r="F12" s="49">
        <v>-0.1617433</v>
      </c>
      <c r="G12" s="49">
        <v>-0.1121213</v>
      </c>
    </row>
    <row r="13" spans="1:7" ht="12.75">
      <c r="A13" t="s">
        <v>21</v>
      </c>
      <c r="B13" s="49">
        <v>0.02250982</v>
      </c>
      <c r="C13" s="49">
        <v>0.1647723</v>
      </c>
      <c r="D13" s="49">
        <v>0.01616137</v>
      </c>
      <c r="E13" s="49">
        <v>0.0651818</v>
      </c>
      <c r="F13" s="49">
        <v>-0.1796114</v>
      </c>
      <c r="G13" s="49">
        <v>0.03855962</v>
      </c>
    </row>
    <row r="14" spans="1:7" ht="12.75">
      <c r="A14" t="s">
        <v>22</v>
      </c>
      <c r="B14" s="49">
        <v>-0.128615</v>
      </c>
      <c r="C14" s="49">
        <v>-0.006868087</v>
      </c>
      <c r="D14" s="49">
        <v>-0.08638567</v>
      </c>
      <c r="E14" s="49">
        <v>0.04676316</v>
      </c>
      <c r="F14" s="49">
        <v>0.04965292</v>
      </c>
      <c r="G14" s="49">
        <v>-0.02319989</v>
      </c>
    </row>
    <row r="15" spans="1:7" ht="12.75">
      <c r="A15" t="s">
        <v>23</v>
      </c>
      <c r="B15" s="49">
        <v>-0.3563911</v>
      </c>
      <c r="C15" s="49">
        <v>-0.1019238</v>
      </c>
      <c r="D15" s="49">
        <v>-0.08309462</v>
      </c>
      <c r="E15" s="49">
        <v>-0.1665577</v>
      </c>
      <c r="F15" s="49">
        <v>-0.3589539</v>
      </c>
      <c r="G15" s="49">
        <v>-0.1840813</v>
      </c>
    </row>
    <row r="16" spans="1:7" ht="12.75">
      <c r="A16" t="s">
        <v>24</v>
      </c>
      <c r="B16" s="49">
        <v>0.04295641</v>
      </c>
      <c r="C16" s="49">
        <v>-0.01618763</v>
      </c>
      <c r="D16" s="49">
        <v>0.01424767</v>
      </c>
      <c r="E16" s="49">
        <v>-0.01373474</v>
      </c>
      <c r="F16" s="49">
        <v>-0.02553956</v>
      </c>
      <c r="G16" s="49">
        <v>-0.0009530747</v>
      </c>
    </row>
    <row r="17" spans="1:7" ht="12.75">
      <c r="A17" t="s">
        <v>25</v>
      </c>
      <c r="B17" s="49">
        <v>-0.01698265</v>
      </c>
      <c r="C17" s="49">
        <v>-0.006673435</v>
      </c>
      <c r="D17" s="49">
        <v>-0.01641621</v>
      </c>
      <c r="E17" s="49">
        <v>-0.01274664</v>
      </c>
      <c r="F17" s="49">
        <v>-0.009053262</v>
      </c>
      <c r="G17" s="49">
        <v>-0.01228709</v>
      </c>
    </row>
    <row r="18" spans="1:7" ht="12.75">
      <c r="A18" t="s">
        <v>26</v>
      </c>
      <c r="B18" s="49">
        <v>-0.01964567</v>
      </c>
      <c r="C18" s="49">
        <v>0.03070043</v>
      </c>
      <c r="D18" s="49">
        <v>0.0007292613</v>
      </c>
      <c r="E18" s="49">
        <v>0.02870923</v>
      </c>
      <c r="F18" s="49">
        <v>-0.03227966</v>
      </c>
      <c r="G18" s="49">
        <v>0.00732415</v>
      </c>
    </row>
    <row r="19" spans="1:7" ht="12.75">
      <c r="A19" t="s">
        <v>27</v>
      </c>
      <c r="B19" s="49">
        <v>-0.2086681</v>
      </c>
      <c r="C19" s="49">
        <v>-0.1934971</v>
      </c>
      <c r="D19" s="49">
        <v>-0.1953525</v>
      </c>
      <c r="E19" s="49">
        <v>-0.1800346</v>
      </c>
      <c r="F19" s="49">
        <v>-0.141321</v>
      </c>
      <c r="G19" s="49">
        <v>-0.185949</v>
      </c>
    </row>
    <row r="20" spans="1:7" ht="12.75">
      <c r="A20" t="s">
        <v>28</v>
      </c>
      <c r="B20" s="49">
        <v>0.001941039</v>
      </c>
      <c r="C20" s="49">
        <v>0.006419804</v>
      </c>
      <c r="D20" s="49">
        <v>0.00545412</v>
      </c>
      <c r="E20" s="49">
        <v>0.000196718</v>
      </c>
      <c r="F20" s="49">
        <v>-0.006383292</v>
      </c>
      <c r="G20" s="49">
        <v>0.002334797</v>
      </c>
    </row>
    <row r="21" spans="1:7" ht="12.75">
      <c r="A21" t="s">
        <v>29</v>
      </c>
      <c r="B21" s="49">
        <v>-45.82573</v>
      </c>
      <c r="C21" s="49">
        <v>63.92457</v>
      </c>
      <c r="D21" s="49">
        <v>-4.968642</v>
      </c>
      <c r="E21" s="49">
        <v>-25.91941</v>
      </c>
      <c r="F21" s="49">
        <v>-9.858527</v>
      </c>
      <c r="G21" s="49">
        <v>-0.002019671</v>
      </c>
    </row>
    <row r="22" spans="1:7" ht="12.75">
      <c r="A22" t="s">
        <v>30</v>
      </c>
      <c r="B22" s="49">
        <v>22.68925</v>
      </c>
      <c r="C22" s="49">
        <v>31.35146</v>
      </c>
      <c r="D22" s="49">
        <v>11.77606</v>
      </c>
      <c r="E22" s="49">
        <v>-36.56525</v>
      </c>
      <c r="F22" s="49">
        <v>-36.15404</v>
      </c>
      <c r="G22" s="49">
        <v>0</v>
      </c>
    </row>
    <row r="23" spans="1:7" ht="12.75">
      <c r="A23" t="s">
        <v>31</v>
      </c>
      <c r="B23" s="49">
        <v>6.773125</v>
      </c>
      <c r="C23" s="49">
        <v>3.085768</v>
      </c>
      <c r="D23" s="49">
        <v>2.013213</v>
      </c>
      <c r="E23" s="49">
        <v>1.902969</v>
      </c>
      <c r="F23" s="49">
        <v>11.80293</v>
      </c>
      <c r="G23" s="49">
        <v>4.239445</v>
      </c>
    </row>
    <row r="24" spans="1:7" ht="12.75">
      <c r="A24" t="s">
        <v>32</v>
      </c>
      <c r="B24" s="49">
        <v>2.578889</v>
      </c>
      <c r="C24" s="49">
        <v>4.530901</v>
      </c>
      <c r="D24" s="49">
        <v>4.627233</v>
      </c>
      <c r="E24" s="49">
        <v>2.646532</v>
      </c>
      <c r="F24" s="49">
        <v>-1.943307</v>
      </c>
      <c r="G24" s="49">
        <v>2.954898</v>
      </c>
    </row>
    <row r="25" spans="1:7" ht="12.75">
      <c r="A25" t="s">
        <v>33</v>
      </c>
      <c r="B25" s="49">
        <v>1.511528</v>
      </c>
      <c r="C25" s="49">
        <v>1.482246</v>
      </c>
      <c r="D25" s="49">
        <v>1.063268</v>
      </c>
      <c r="E25" s="49">
        <v>1.55857</v>
      </c>
      <c r="F25" s="49">
        <v>-0.02357182</v>
      </c>
      <c r="G25" s="49">
        <v>1.203386</v>
      </c>
    </row>
    <row r="26" spans="1:7" ht="12.75">
      <c r="A26" t="s">
        <v>34</v>
      </c>
      <c r="B26" s="49">
        <v>0.5467476</v>
      </c>
      <c r="C26" s="49">
        <v>0.8992496</v>
      </c>
      <c r="D26" s="49">
        <v>0.07818072</v>
      </c>
      <c r="E26" s="49">
        <v>-0.1936736</v>
      </c>
      <c r="F26" s="49">
        <v>1.769225</v>
      </c>
      <c r="G26" s="49">
        <v>0.5036253</v>
      </c>
    </row>
    <row r="27" spans="1:7" ht="12.75">
      <c r="A27" t="s">
        <v>35</v>
      </c>
      <c r="B27" s="49">
        <v>0.2055242</v>
      </c>
      <c r="C27" s="49">
        <v>-0.02641325</v>
      </c>
      <c r="D27" s="49">
        <v>0.02644041</v>
      </c>
      <c r="E27" s="49">
        <v>-0.565827</v>
      </c>
      <c r="F27" s="49">
        <v>0.07939798</v>
      </c>
      <c r="G27" s="49">
        <v>-0.09576743</v>
      </c>
    </row>
    <row r="28" spans="1:7" ht="12.75">
      <c r="A28" t="s">
        <v>36</v>
      </c>
      <c r="B28" s="49">
        <v>0.6880135</v>
      </c>
      <c r="C28" s="49">
        <v>0.5840063</v>
      </c>
      <c r="D28" s="49">
        <v>0.5246792</v>
      </c>
      <c r="E28" s="49">
        <v>0.5963796</v>
      </c>
      <c r="F28" s="49">
        <v>-0.1131236</v>
      </c>
      <c r="G28" s="49">
        <v>0.4948741</v>
      </c>
    </row>
    <row r="29" spans="1:7" ht="12.75">
      <c r="A29" t="s">
        <v>37</v>
      </c>
      <c r="B29" s="49">
        <v>0.1127169</v>
      </c>
      <c r="C29" s="49">
        <v>-0.001790142</v>
      </c>
      <c r="D29" s="49">
        <v>0.1407621</v>
      </c>
      <c r="E29" s="49">
        <v>0.05255044</v>
      </c>
      <c r="F29" s="49">
        <v>-0.07924187</v>
      </c>
      <c r="G29" s="49">
        <v>0.05184378</v>
      </c>
    </row>
    <row r="30" spans="1:7" ht="12.75">
      <c r="A30" t="s">
        <v>38</v>
      </c>
      <c r="B30" s="49">
        <v>0.08136118</v>
      </c>
      <c r="C30" s="49">
        <v>0.1332766</v>
      </c>
      <c r="D30" s="49">
        <v>0.0176043</v>
      </c>
      <c r="E30" s="49">
        <v>-0.07104255</v>
      </c>
      <c r="F30" s="49">
        <v>0.2306631</v>
      </c>
      <c r="G30" s="49">
        <v>0.06175558</v>
      </c>
    </row>
    <row r="31" spans="1:7" ht="12.75">
      <c r="A31" t="s">
        <v>39</v>
      </c>
      <c r="B31" s="49">
        <v>-0.01715682</v>
      </c>
      <c r="C31" s="49">
        <v>-0.04534167</v>
      </c>
      <c r="D31" s="49">
        <v>-0.006908695</v>
      </c>
      <c r="E31" s="49">
        <v>-0.0740729</v>
      </c>
      <c r="F31" s="49">
        <v>-0.05125074</v>
      </c>
      <c r="G31" s="49">
        <v>-0.03971349</v>
      </c>
    </row>
    <row r="32" spans="1:7" ht="12.75">
      <c r="A32" t="s">
        <v>40</v>
      </c>
      <c r="B32" s="49">
        <v>0.1001049</v>
      </c>
      <c r="C32" s="49">
        <v>0.09301251</v>
      </c>
      <c r="D32" s="49">
        <v>0.05810782</v>
      </c>
      <c r="E32" s="49">
        <v>0.08426745</v>
      </c>
      <c r="F32" s="49">
        <v>0.01177206</v>
      </c>
      <c r="G32" s="49">
        <v>0.07271384</v>
      </c>
    </row>
    <row r="33" spans="1:7" ht="12.75">
      <c r="A33" t="s">
        <v>41</v>
      </c>
      <c r="B33" s="49">
        <v>0.08478259</v>
      </c>
      <c r="C33" s="49">
        <v>0.05697118</v>
      </c>
      <c r="D33" s="49">
        <v>0.08111307</v>
      </c>
      <c r="E33" s="49">
        <v>0.04867826</v>
      </c>
      <c r="F33" s="49">
        <v>0.02145149</v>
      </c>
      <c r="G33" s="49">
        <v>0.06007879</v>
      </c>
    </row>
    <row r="34" spans="1:7" ht="12.75">
      <c r="A34" t="s">
        <v>42</v>
      </c>
      <c r="B34" s="49">
        <v>-0.00591486</v>
      </c>
      <c r="C34" s="49">
        <v>0.006114814</v>
      </c>
      <c r="D34" s="49">
        <v>-0.001682468</v>
      </c>
      <c r="E34" s="49">
        <v>-0.002282216</v>
      </c>
      <c r="F34" s="49">
        <v>-0.02348507</v>
      </c>
      <c r="G34" s="49">
        <v>-0.00346296</v>
      </c>
    </row>
    <row r="35" spans="1:7" ht="12.75">
      <c r="A35" t="s">
        <v>43</v>
      </c>
      <c r="B35" s="49">
        <v>0.001830018</v>
      </c>
      <c r="C35" s="49">
        <v>-0.002364732</v>
      </c>
      <c r="D35" s="49">
        <v>0.004019021</v>
      </c>
      <c r="E35" s="49">
        <v>0.002609608</v>
      </c>
      <c r="F35" s="49">
        <v>0.0004807578</v>
      </c>
      <c r="G35" s="49">
        <v>0.001354613</v>
      </c>
    </row>
    <row r="36" spans="1:6" ht="12.75">
      <c r="A36" t="s">
        <v>44</v>
      </c>
      <c r="B36" s="49">
        <v>19.26575</v>
      </c>
      <c r="C36" s="49">
        <v>19.2688</v>
      </c>
      <c r="D36" s="49">
        <v>19.28101</v>
      </c>
      <c r="E36" s="49">
        <v>19.28711</v>
      </c>
      <c r="F36" s="49">
        <v>19.29932</v>
      </c>
    </row>
    <row r="37" spans="1:6" ht="12.75">
      <c r="A37" t="s">
        <v>45</v>
      </c>
      <c r="B37" s="49">
        <v>-0.2024333</v>
      </c>
      <c r="C37" s="49">
        <v>-0.1337687</v>
      </c>
      <c r="D37" s="49">
        <v>-0.134786</v>
      </c>
      <c r="E37" s="49">
        <v>-0.1358032</v>
      </c>
      <c r="F37" s="49">
        <v>-0.1190186</v>
      </c>
    </row>
    <row r="38" spans="1:7" ht="12.75">
      <c r="A38" t="s">
        <v>55</v>
      </c>
      <c r="B38" s="49">
        <v>-8.319237E-05</v>
      </c>
      <c r="C38" s="49">
        <v>7.601349E-05</v>
      </c>
      <c r="D38" s="49">
        <v>-7.225736E-05</v>
      </c>
      <c r="E38" s="49">
        <v>0.0001405112</v>
      </c>
      <c r="F38" s="49">
        <v>-0.000170798</v>
      </c>
      <c r="G38" s="49">
        <v>0.0001717425</v>
      </c>
    </row>
    <row r="39" spans="1:7" ht="12.75">
      <c r="A39" t="s">
        <v>56</v>
      </c>
      <c r="B39" s="49">
        <v>7.809249E-05</v>
      </c>
      <c r="C39" s="49">
        <v>-0.0001089101</v>
      </c>
      <c r="D39" s="49">
        <v>0</v>
      </c>
      <c r="E39" s="49">
        <v>4.457679E-05</v>
      </c>
      <c r="F39" s="49">
        <v>1.614199E-05</v>
      </c>
      <c r="G39" s="49">
        <v>0.0007413896</v>
      </c>
    </row>
    <row r="40" spans="2:7" ht="12.75">
      <c r="B40" t="s">
        <v>46</v>
      </c>
      <c r="C40">
        <v>-0.003747</v>
      </c>
      <c r="D40" t="s">
        <v>47</v>
      </c>
      <c r="E40">
        <v>3.116885</v>
      </c>
      <c r="F40" t="s">
        <v>48</v>
      </c>
      <c r="G40">
        <v>54.92909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-8.319237797837135E-05</v>
      </c>
      <c r="C50">
        <f>-0.017/(C7*C7+C22*C22)*(C21*C22+C6*C7)</f>
        <v>7.601348999083818E-05</v>
      </c>
      <c r="D50">
        <f>-0.017/(D7*D7+D22*D22)*(D21*D22+D6*D7)</f>
        <v>-7.225736092220628E-05</v>
      </c>
      <c r="E50">
        <f>-0.017/(E7*E7+E22*E22)*(E21*E22+E6*E7)</f>
        <v>0.00014051125588980323</v>
      </c>
      <c r="F50">
        <f>-0.017/(F7*F7+F22*F22)*(F21*F22+F6*F7)</f>
        <v>-0.00017079802982251634</v>
      </c>
      <c r="G50">
        <f>(B50*B$4+C50*C$4+D50*D$4+E50*E$4+F50*F$4)/SUM(B$4:F$4)</f>
        <v>-1.0425996651846685E-07</v>
      </c>
    </row>
    <row r="51" spans="1:7" ht="12.75">
      <c r="A51" t="s">
        <v>59</v>
      </c>
      <c r="B51">
        <f>-0.017/(B7*B7+B22*B22)*(B21*B7-B6*B22)</f>
        <v>7.809249826620458E-05</v>
      </c>
      <c r="C51">
        <f>-0.017/(C7*C7+C22*C22)*(C21*C7-C6*C22)</f>
        <v>-0.00010891008238909086</v>
      </c>
      <c r="D51">
        <f>-0.017/(D7*D7+D22*D22)*(D21*D7-D6*D22)</f>
        <v>8.531782101766156E-06</v>
      </c>
      <c r="E51">
        <f>-0.017/(E7*E7+E22*E22)*(E21*E7-E6*E22)</f>
        <v>4.4576779919942466E-05</v>
      </c>
      <c r="F51">
        <f>-0.017/(F7*F7+F22*F22)*(F21*F7-F6*F22)</f>
        <v>1.6141992019787557E-05</v>
      </c>
      <c r="G51">
        <f>(B51*B$4+C51*C$4+D51*D$4+E51*E$4+F51*F$4)/SUM(B$4:F$4)</f>
        <v>3.5944865726889895E-08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9999.94231276556</v>
      </c>
      <c r="C62">
        <f>C7+(2/0.017)*(C8*C50-C23*C51)</f>
        <v>10000.051141181482</v>
      </c>
      <c r="D62">
        <f>D7+(2/0.017)*(D8*D50-D23*D51)</f>
        <v>9999.995446851475</v>
      </c>
      <c r="E62">
        <f>E7+(2/0.017)*(E8*E50-E23*E51)</f>
        <v>9999.934562283472</v>
      </c>
      <c r="F62">
        <f>F7+(2/0.017)*(F8*F50-F23*F51)</f>
        <v>10000.055632978363</v>
      </c>
    </row>
    <row r="63" spans="1:6" ht="12.75">
      <c r="A63" t="s">
        <v>67</v>
      </c>
      <c r="B63">
        <f>B8+(3/0.017)*(B9*B50-B24*B51)</f>
        <v>-0.5218975581935678</v>
      </c>
      <c r="C63">
        <f>C8+(3/0.017)*(C9*C50-C24*C51)</f>
        <v>1.396034791566592</v>
      </c>
      <c r="D63">
        <f>D8+(3/0.017)*(D9*D50-D24*D51)</f>
        <v>0.2889712909610866</v>
      </c>
      <c r="E63">
        <f>E8+(3/0.017)*(E9*E50-E24*E51)</f>
        <v>-3.389039157427654</v>
      </c>
      <c r="F63">
        <f>F8+(3/0.017)*(F9*F50-F24*F51)</f>
        <v>-3.848896813462896</v>
      </c>
    </row>
    <row r="64" spans="1:6" ht="12.75">
      <c r="A64" t="s">
        <v>68</v>
      </c>
      <c r="B64">
        <f>B9+(4/0.017)*(B10*B50-B25*B51)</f>
        <v>1.5050574819399771</v>
      </c>
      <c r="C64">
        <f>C9+(4/0.017)*(C10*C50-C25*C51)</f>
        <v>0.8815403799018625</v>
      </c>
      <c r="D64">
        <f>D9+(4/0.017)*(D10*D50-D25*D51)</f>
        <v>0.15525786583644927</v>
      </c>
      <c r="E64">
        <f>E9+(4/0.017)*(E10*E50-E25*E51)</f>
        <v>-0.5097794832048208</v>
      </c>
      <c r="F64">
        <f>F9+(4/0.017)*(F10*F50-F25*F51)</f>
        <v>-0.9901580149373999</v>
      </c>
    </row>
    <row r="65" spans="1:6" ht="12.75">
      <c r="A65" t="s">
        <v>69</v>
      </c>
      <c r="B65">
        <f>B10+(5/0.017)*(B11*B50-B26*B51)</f>
        <v>-0.05785760946868593</v>
      </c>
      <c r="C65">
        <f>C10+(5/0.017)*(C11*C50-C26*C51)</f>
        <v>-0.4404703891236187</v>
      </c>
      <c r="D65">
        <f>D10+(5/0.017)*(D11*D50-D26*D51)</f>
        <v>-0.24483328652770242</v>
      </c>
      <c r="E65">
        <f>E10+(5/0.017)*(E11*E50-E26*E51)</f>
        <v>1.4312824264569535</v>
      </c>
      <c r="F65">
        <f>F10+(5/0.017)*(F11*F50-F26*F51)</f>
        <v>-0.5000187992282109</v>
      </c>
    </row>
    <row r="66" spans="1:6" ht="12.75">
      <c r="A66" t="s">
        <v>70</v>
      </c>
      <c r="B66">
        <f>B11+(6/0.017)*(B12*B50-B27*B51)</f>
        <v>2.4955658779020364</v>
      </c>
      <c r="C66">
        <f>C11+(6/0.017)*(C12*C50-C27*C51)</f>
        <v>1.5399171839070906</v>
      </c>
      <c r="D66">
        <f>D11+(6/0.017)*(D12*D50-D27*D51)</f>
        <v>1.7330478518188248</v>
      </c>
      <c r="E66">
        <f>E11+(6/0.017)*(E12*E50-E27*E51)</f>
        <v>0.6812235307041986</v>
      </c>
      <c r="F66">
        <f>F11+(6/0.017)*(F12*F50-F27*F51)</f>
        <v>12.119097810147334</v>
      </c>
    </row>
    <row r="67" spans="1:6" ht="12.75">
      <c r="A67" t="s">
        <v>71</v>
      </c>
      <c r="B67">
        <f>B12+(7/0.017)*(B13*B50-B28*B51)</f>
        <v>0.14591023120195395</v>
      </c>
      <c r="C67">
        <f>C12+(7/0.017)*(C13*C50-C28*C51)</f>
        <v>-0.18359452689535538</v>
      </c>
      <c r="D67">
        <f>D12+(7/0.017)*(D13*D50-D28*D51)</f>
        <v>0.006519333713546228</v>
      </c>
      <c r="E67">
        <f>E12+(7/0.017)*(E13*E50-E28*E51)</f>
        <v>-0.27909137289361746</v>
      </c>
      <c r="F67">
        <f>F12+(7/0.017)*(F13*F50-F28*F51)</f>
        <v>-0.14835958267560032</v>
      </c>
    </row>
    <row r="68" spans="1:6" ht="12.75">
      <c r="A68" t="s">
        <v>72</v>
      </c>
      <c r="B68">
        <f>B13+(8/0.017)*(B14*B50-B29*B51)</f>
        <v>0.023402734529819426</v>
      </c>
      <c r="C68">
        <f>C13+(8/0.017)*(C14*C50-C29*C51)</f>
        <v>0.1644348732822876</v>
      </c>
      <c r="D68">
        <f>D13+(8/0.017)*(D14*D50-D29*D51)</f>
        <v>0.01853362833896922</v>
      </c>
      <c r="E68">
        <f>E13+(8/0.017)*(E14*E50-E29*E51)</f>
        <v>0.06717155103171749</v>
      </c>
      <c r="F68">
        <f>F13+(8/0.017)*(F14*F50-F29*F51)</f>
        <v>-0.1830003408365939</v>
      </c>
    </row>
    <row r="69" spans="1:6" ht="12.75">
      <c r="A69" t="s">
        <v>73</v>
      </c>
      <c r="B69">
        <f>B14+(9/0.017)*(B15*B50-B30*B51)</f>
        <v>-0.11628218072816644</v>
      </c>
      <c r="C69">
        <f>C14+(9/0.017)*(C15*C50-C30*C51)</f>
        <v>-0.0032852496106654467</v>
      </c>
      <c r="D69">
        <f>D14+(9/0.017)*(D15*D50-D30*D51)</f>
        <v>-0.08328649252544616</v>
      </c>
      <c r="E69">
        <f>E14+(9/0.017)*(E15*E50-E30*E51)</f>
        <v>0.03604978050592117</v>
      </c>
      <c r="F69">
        <f>F14+(9/0.017)*(F15*F50-F30*F51)</f>
        <v>0.08013923252816715</v>
      </c>
    </row>
    <row r="70" spans="1:6" ht="12.75">
      <c r="A70" t="s">
        <v>74</v>
      </c>
      <c r="B70">
        <f>B15+(10/0.017)*(B16*B50-B31*B51)</f>
        <v>-0.3577051158595355</v>
      </c>
      <c r="C70">
        <f>C15+(10/0.017)*(C16*C50-C31*C51)</f>
        <v>-0.10555241368608197</v>
      </c>
      <c r="D70">
        <f>D15+(10/0.017)*(D16*D50-D31*D51)</f>
        <v>-0.08366553503126054</v>
      </c>
      <c r="E70">
        <f>E15+(10/0.017)*(E16*E50-E31*E51)</f>
        <v>-0.16575061423846355</v>
      </c>
      <c r="F70">
        <f>F15+(10/0.017)*(F16*F50-F31*F51)</f>
        <v>-0.3559013143725752</v>
      </c>
    </row>
    <row r="71" spans="1:6" ht="12.75">
      <c r="A71" t="s">
        <v>75</v>
      </c>
      <c r="B71">
        <f>B16+(11/0.017)*(B17*B50-B32*B51)</f>
        <v>0.038812247552355524</v>
      </c>
      <c r="C71">
        <f>C16+(11/0.017)*(C17*C50-C32*C51)</f>
        <v>-0.009961158266462919</v>
      </c>
      <c r="D71">
        <f>D16+(11/0.017)*(D17*D50-D32*D51)</f>
        <v>0.014694418016191584</v>
      </c>
      <c r="E71">
        <f>E16+(11/0.017)*(E17*E50-E32*E51)</f>
        <v>-0.017324245743896443</v>
      </c>
      <c r="F71">
        <f>F16+(11/0.017)*(F17*F50-F32*F51)</f>
        <v>-0.024661983355329615</v>
      </c>
    </row>
    <row r="72" spans="1:6" ht="12.75">
      <c r="A72" t="s">
        <v>76</v>
      </c>
      <c r="B72">
        <f>B17+(12/0.017)*(B18*B50-B33*B51)</f>
        <v>-0.020502542417624222</v>
      </c>
      <c r="C72">
        <f>C17+(12/0.017)*(C18*C50-C33*C51)</f>
        <v>-0.0006463413039130683</v>
      </c>
      <c r="D72">
        <f>D17+(12/0.017)*(D18*D50-D33*D51)</f>
        <v>-0.016941904260568942</v>
      </c>
      <c r="E72">
        <f>E17+(12/0.017)*(E18*E50-E33*E51)</f>
        <v>-0.01143084008468931</v>
      </c>
      <c r="F72">
        <f>F17+(12/0.017)*(F18*F50-F33*F51)</f>
        <v>-0.005405944905213081</v>
      </c>
    </row>
    <row r="73" spans="1:6" ht="12.75">
      <c r="A73" t="s">
        <v>77</v>
      </c>
      <c r="B73">
        <f>B18+(13/0.017)*(B19*B50-B34*B51)</f>
        <v>-0.0060174628623644345</v>
      </c>
      <c r="C73">
        <f>C18+(13/0.017)*(C19*C50-C34*C51)</f>
        <v>0.019962105017150636</v>
      </c>
      <c r="D73">
        <f>D18+(13/0.017)*(D19*D50-D34*D51)</f>
        <v>0.011534563485236378</v>
      </c>
      <c r="E73">
        <f>E18+(13/0.017)*(E19*E50-E34*E51)</f>
        <v>0.009442347598803781</v>
      </c>
      <c r="F73">
        <f>F18+(13/0.017)*(F19*F50-F34*F51)</f>
        <v>-0.0135317909172979</v>
      </c>
    </row>
    <row r="74" spans="1:6" ht="12.75">
      <c r="A74" t="s">
        <v>78</v>
      </c>
      <c r="B74">
        <f>B19+(14/0.017)*(B20*B50-B35*B51)</f>
        <v>-0.2089187743874772</v>
      </c>
      <c r="C74">
        <f>C19+(14/0.017)*(C20*C50-C35*C51)</f>
        <v>-0.19330731884105376</v>
      </c>
      <c r="D74">
        <f>D19+(14/0.017)*(D20*D50-D35*D51)</f>
        <v>-0.19570529154135438</v>
      </c>
      <c r="E74">
        <f>E19+(14/0.017)*(E20*E50-E35*E51)</f>
        <v>-0.1801076362115059</v>
      </c>
      <c r="F74">
        <f>F19+(14/0.017)*(F20*F50-F35*F51)</f>
        <v>-0.14042953492215582</v>
      </c>
    </row>
    <row r="75" spans="1:6" ht="12.75">
      <c r="A75" t="s">
        <v>79</v>
      </c>
      <c r="B75" s="49">
        <f>B20</f>
        <v>0.001941039</v>
      </c>
      <c r="C75" s="49">
        <f>C20</f>
        <v>0.006419804</v>
      </c>
      <c r="D75" s="49">
        <f>D20</f>
        <v>0.00545412</v>
      </c>
      <c r="E75" s="49">
        <f>E20</f>
        <v>0.000196718</v>
      </c>
      <c r="F75" s="49">
        <f>F20</f>
        <v>-0.006383292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22.61869758153085</v>
      </c>
      <c r="C82">
        <f>C22+(2/0.017)*(C8*C51+C23*C50)</f>
        <v>31.36243027195421</v>
      </c>
      <c r="D82">
        <f>D22+(2/0.017)*(D8*D51+D23*D50)</f>
        <v>11.759244959945157</v>
      </c>
      <c r="E82">
        <f>E22+(2/0.017)*(E8*E51+E23*E50)</f>
        <v>-36.55138638429493</v>
      </c>
      <c r="F82">
        <f>F22+(2/0.017)*(F8*F51+F23*F50)</f>
        <v>-36.39858293114504</v>
      </c>
    </row>
    <row r="83" spans="1:6" ht="12.75">
      <c r="A83" t="s">
        <v>82</v>
      </c>
      <c r="B83">
        <f>B23+(3/0.017)*(B9*B51+B24*B50)</f>
        <v>6.756392626141543</v>
      </c>
      <c r="C83">
        <f>C23+(3/0.017)*(C9*C51+C24*C50)</f>
        <v>3.13016029263094</v>
      </c>
      <c r="D83">
        <f>D23+(3/0.017)*(D9*D51+D24*D50)</f>
        <v>1.9544414205746408</v>
      </c>
      <c r="E83">
        <f>E23+(3/0.017)*(E9*E51+E24*E50)</f>
        <v>1.9643468899025633</v>
      </c>
      <c r="F83">
        <f>F23+(3/0.017)*(F9*F51+F24*F50)</f>
        <v>11.858695438605363</v>
      </c>
    </row>
    <row r="84" spans="1:6" ht="12.75">
      <c r="A84" t="s">
        <v>83</v>
      </c>
      <c r="B84">
        <f>B24+(4/0.017)*(B10*B51+B25*B50)</f>
        <v>2.5495957370016953</v>
      </c>
      <c r="C84">
        <f>C24+(4/0.017)*(C10*C51+C25*C50)</f>
        <v>4.570323487095554</v>
      </c>
      <c r="D84">
        <f>D24+(4/0.017)*(D10*D51+D25*D50)</f>
        <v>4.608738449284456</v>
      </c>
      <c r="E84">
        <f>E24+(4/0.017)*(E10*E51+E25*E50)</f>
        <v>2.712748940063256</v>
      </c>
      <c r="F84">
        <f>F24+(4/0.017)*(F10*F51+F25*F50)</f>
        <v>-1.9419164108333329</v>
      </c>
    </row>
    <row r="85" spans="1:6" ht="12.75">
      <c r="A85" t="s">
        <v>84</v>
      </c>
      <c r="B85">
        <f>B25+(5/0.017)*(B11*B51+B26*B50)</f>
        <v>1.5557130502806815</v>
      </c>
      <c r="C85">
        <f>C25+(5/0.017)*(C11*C51+C26*C50)</f>
        <v>1.452805995572865</v>
      </c>
      <c r="D85">
        <f>D25+(5/0.017)*(D11*D51+D26*D50)</f>
        <v>1.065956075764484</v>
      </c>
      <c r="E85">
        <f>E25+(5/0.017)*(E11*E51+E26*E50)</f>
        <v>1.559557563451209</v>
      </c>
      <c r="F85">
        <f>F25+(5/0.017)*(F11*F51+F26*F50)</f>
        <v>-0.05495530510338768</v>
      </c>
    </row>
    <row r="86" spans="1:6" ht="12.75">
      <c r="A86" t="s">
        <v>85</v>
      </c>
      <c r="B86">
        <f>B26+(6/0.017)*(B12*B51+B27*B50)</f>
        <v>0.545365605681344</v>
      </c>
      <c r="C86">
        <f>C26+(6/0.017)*(C12*C51+C27*C50)</f>
        <v>0.9068030938231855</v>
      </c>
      <c r="D86">
        <f>D26+(6/0.017)*(D12*D51+D27*D50)</f>
        <v>0.07753305033313967</v>
      </c>
      <c r="E86">
        <f>E26+(6/0.017)*(E12*E51+E27*E50)</f>
        <v>-0.22601225955590734</v>
      </c>
      <c r="F86">
        <f>F26+(6/0.017)*(F12*F51+F27*F50)</f>
        <v>1.7635172784892676</v>
      </c>
    </row>
    <row r="87" spans="1:6" ht="12.75">
      <c r="A87" t="s">
        <v>86</v>
      </c>
      <c r="B87">
        <f>B27+(7/0.017)*(B13*B51+B28*B50)</f>
        <v>0.18267964603127662</v>
      </c>
      <c r="C87">
        <f>C27+(7/0.017)*(C13*C51+C28*C50)</f>
        <v>-0.015523312005977934</v>
      </c>
      <c r="D87">
        <f>D27+(7/0.017)*(D13*D51+D28*D50)</f>
        <v>0.010886389808924766</v>
      </c>
      <c r="E87">
        <f>E27+(7/0.017)*(E13*E51+E28*E50)</f>
        <v>-0.53012550062617</v>
      </c>
      <c r="F87">
        <f>F27+(7/0.017)*(F13*F51+F28*F50)</f>
        <v>0.08615998091451606</v>
      </c>
    </row>
    <row r="88" spans="1:6" ht="12.75">
      <c r="A88" t="s">
        <v>87</v>
      </c>
      <c r="B88">
        <f>B28+(8/0.017)*(B14*B51+B29*B50)</f>
        <v>0.678874180652302</v>
      </c>
      <c r="C88">
        <f>C28+(8/0.017)*(C14*C51+C29*C50)</f>
        <v>0.5842942665788359</v>
      </c>
      <c r="D88">
        <f>D28+(8/0.017)*(D14*D51+D29*D50)</f>
        <v>0.5195459663166951</v>
      </c>
      <c r="E88">
        <f>E28+(8/0.017)*(E14*E51+E29*E50)</f>
        <v>0.6008353550181849</v>
      </c>
      <c r="F88">
        <f>F28+(8/0.017)*(F14*F51+F29*F50)</f>
        <v>-0.10637731655818772</v>
      </c>
    </row>
    <row r="89" spans="1:6" ht="12.75">
      <c r="A89" t="s">
        <v>88</v>
      </c>
      <c r="B89">
        <f>B29+(9/0.017)*(B15*B51+B30*B50)</f>
        <v>0.09439919925979391</v>
      </c>
      <c r="C89">
        <f>C29+(9/0.017)*(C15*C51+C30*C50)</f>
        <v>0.009449983917629377</v>
      </c>
      <c r="D89">
        <f>D29+(9/0.017)*(D15*D51+D30*D50)</f>
        <v>0.13971334299676666</v>
      </c>
      <c r="E89">
        <f>E29+(9/0.017)*(E15*E51+E30*E50)</f>
        <v>0.04333503089818391</v>
      </c>
      <c r="F89">
        <f>F29+(9/0.017)*(F15*F51+F30*F50)</f>
        <v>-0.10316653507048419</v>
      </c>
    </row>
    <row r="90" spans="1:6" ht="12.75">
      <c r="A90" t="s">
        <v>89</v>
      </c>
      <c r="B90">
        <f>B30+(10/0.017)*(B16*B51+B31*B50)</f>
        <v>0.0841740564869378</v>
      </c>
      <c r="C90">
        <f>C30+(10/0.017)*(C16*C51+C31*C50)</f>
        <v>0.13228625737545366</v>
      </c>
      <c r="D90">
        <f>D30+(10/0.017)*(D16*D51+D31*D50)</f>
        <v>0.01796945416706724</v>
      </c>
      <c r="E90">
        <f>E30+(10/0.017)*(E16*E51+E31*E50)</f>
        <v>-0.0775250951109632</v>
      </c>
      <c r="F90">
        <f>F30+(10/0.017)*(F16*F51+F31*F50)</f>
        <v>0.2355697270854336</v>
      </c>
    </row>
    <row r="91" spans="1:6" ht="12.75">
      <c r="A91" t="s">
        <v>90</v>
      </c>
      <c r="B91">
        <f>B31+(11/0.017)*(B17*B51+B32*B50)</f>
        <v>-0.023403643804920226</v>
      </c>
      <c r="C91">
        <f>C31+(11/0.017)*(C17*C51+C32*C50)</f>
        <v>-0.0402965459770979</v>
      </c>
      <c r="D91">
        <f>D31+(11/0.017)*(D17*D51+D32*D50)</f>
        <v>-0.009716139102164338</v>
      </c>
      <c r="E91">
        <f>E31+(11/0.017)*(E17*E51+E32*E50)</f>
        <v>-0.06677904519379664</v>
      </c>
      <c r="F91">
        <f>F31+(11/0.017)*(F17*F51+F32*F50)</f>
        <v>-0.05264630504217674</v>
      </c>
    </row>
    <row r="92" spans="1:6" ht="12.75">
      <c r="A92" t="s">
        <v>91</v>
      </c>
      <c r="B92">
        <f>B32+(12/0.017)*(B18*B51+B33*B50)</f>
        <v>0.09404317431269738</v>
      </c>
      <c r="C92">
        <f>C32+(12/0.017)*(C18*C51+C33*C50)</f>
        <v>0.09370921013648169</v>
      </c>
      <c r="D92">
        <f>D32+(12/0.017)*(D18*D51+D33*D50)</f>
        <v>0.053975023899300235</v>
      </c>
      <c r="E92">
        <f>E32+(12/0.017)*(E18*E51+E33*E50)</f>
        <v>0.08999893833494921</v>
      </c>
      <c r="F92">
        <f>F32+(12/0.017)*(F18*F51+F33*F50)</f>
        <v>0.008817991593261977</v>
      </c>
    </row>
    <row r="93" spans="1:6" ht="12.75">
      <c r="A93" t="s">
        <v>92</v>
      </c>
      <c r="B93">
        <f>B33+(13/0.017)*(B19*B51+B34*B50)</f>
        <v>0.0726976814357359</v>
      </c>
      <c r="C93">
        <f>C33+(13/0.017)*(C19*C51+C34*C50)</f>
        <v>0.07344186911328558</v>
      </c>
      <c r="D93">
        <f>D33+(13/0.017)*(D19*D51+D34*D50)</f>
        <v>0.07993149673813237</v>
      </c>
      <c r="E93">
        <f>E33+(13/0.017)*(E19*E51+E34*E50)</f>
        <v>0.04229599428699372</v>
      </c>
      <c r="F93">
        <f>F33+(13/0.017)*(F19*F51+F34*F50)</f>
        <v>0.02277443211860008</v>
      </c>
    </row>
    <row r="94" spans="1:6" ht="12.75">
      <c r="A94" t="s">
        <v>93</v>
      </c>
      <c r="B94">
        <f>B34+(14/0.017)*(B20*B51+B35*B50)</f>
        <v>-0.00591540597069972</v>
      </c>
      <c r="C94">
        <f>C34+(14/0.017)*(C20*C51+C35*C50)</f>
        <v>0.005390986893714846</v>
      </c>
      <c r="D94">
        <f>D34+(14/0.017)*(D20*D51+D35*D50)</f>
        <v>-0.0018833025191621517</v>
      </c>
      <c r="E94">
        <f>E34+(14/0.017)*(E20*E51+E35*E50)</f>
        <v>-0.0019730232391568727</v>
      </c>
      <c r="F94">
        <f>F34+(14/0.017)*(F20*F51+F35*F50)</f>
        <v>-0.023637547733541233</v>
      </c>
    </row>
    <row r="95" spans="1:6" ht="12.75">
      <c r="A95" t="s">
        <v>94</v>
      </c>
      <c r="B95" s="49">
        <f>B35</f>
        <v>0.001830018</v>
      </c>
      <c r="C95" s="49">
        <f>C35</f>
        <v>-0.002364732</v>
      </c>
      <c r="D95" s="49">
        <f>D35</f>
        <v>0.004019021</v>
      </c>
      <c r="E95" s="49">
        <f>E35</f>
        <v>0.002609608</v>
      </c>
      <c r="F95" s="49">
        <f>F35</f>
        <v>0.0004807578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-0.521900568893615</v>
      </c>
      <c r="C103">
        <f>C63*10000/C62</f>
        <v>1.396027652116241</v>
      </c>
      <c r="D103">
        <f>D63*10000/D62</f>
        <v>0.2889714225340672</v>
      </c>
      <c r="E103">
        <f>E63*10000/E62</f>
        <v>-3.3890613346711453</v>
      </c>
      <c r="F103">
        <f>F63*10000/F62</f>
        <v>-3.848875401022705</v>
      </c>
      <c r="G103">
        <f>AVERAGE(C103:E103)</f>
        <v>-0.5680207533402791</v>
      </c>
      <c r="H103">
        <f>STDEV(C103:E103)</f>
        <v>2.505014140678824</v>
      </c>
      <c r="I103">
        <f>(B103*B4+C103*C4+D103*D4+E103*E4+F103*F4)/SUM(B4:F4)</f>
        <v>-0.9986008185812585</v>
      </c>
      <c r="K103">
        <f>(LN(H103)+LN(H123))/2-LN(K114*K115^3)</f>
        <v>-3.6152235793232537</v>
      </c>
    </row>
    <row r="104" spans="1:11" ht="12.75">
      <c r="A104" t="s">
        <v>68</v>
      </c>
      <c r="B104">
        <f>B64*10000/B62</f>
        <v>1.5050661642504437</v>
      </c>
      <c r="C104">
        <f>C64*10000/C62</f>
        <v>0.8815358716232631</v>
      </c>
      <c r="D104">
        <f>D64*10000/D62</f>
        <v>0.15525793652769374</v>
      </c>
      <c r="E104">
        <f>E64*10000/E62</f>
        <v>-0.5097828191071816</v>
      </c>
      <c r="F104">
        <f>F64*10000/F62</f>
        <v>-0.9901525064241032</v>
      </c>
      <c r="G104">
        <f>AVERAGE(C104:E104)</f>
        <v>0.17567032968125842</v>
      </c>
      <c r="H104">
        <f>STDEV(C104:E104)</f>
        <v>0.6958839157069672</v>
      </c>
      <c r="I104">
        <f>(B104*B4+C104*C4+D104*D4+E104*E4+F104*F4)/SUM(B4:F4)</f>
        <v>0.21297124587510818</v>
      </c>
      <c r="K104">
        <f>(LN(H104)+LN(H124))/2-LN(K114*K115^4)</f>
        <v>-3.4283265663143188</v>
      </c>
    </row>
    <row r="105" spans="1:11" ht="12.75">
      <c r="A105" t="s">
        <v>69</v>
      </c>
      <c r="B105">
        <f>B65*10000/B62</f>
        <v>-0.0578579432351595</v>
      </c>
      <c r="C105">
        <f>C65*10000/C62</f>
        <v>-0.440468136517528</v>
      </c>
      <c r="D105">
        <f>D65*10000/D62</f>
        <v>-0.2448333980039849</v>
      </c>
      <c r="E105">
        <f>E65*10000/E62</f>
        <v>1.4312917925036122</v>
      </c>
      <c r="F105">
        <f>F65*10000/F62</f>
        <v>-0.5000160174901827</v>
      </c>
      <c r="G105">
        <f>AVERAGE(C105:E105)</f>
        <v>0.24866341932736644</v>
      </c>
      <c r="H105">
        <f>STDEV(C105:E105)</f>
        <v>1.0288467521985165</v>
      </c>
      <c r="I105">
        <f>(B105*B4+C105*C4+D105*D4+E105*E4+F105*F4)/SUM(B4:F4)</f>
        <v>0.1044311822093899</v>
      </c>
      <c r="K105">
        <f>(LN(H105)+LN(H125))/2-LN(K114*K115^5)</f>
        <v>-3.355798696207317</v>
      </c>
    </row>
    <row r="106" spans="1:11" ht="12.75">
      <c r="A106" t="s">
        <v>70</v>
      </c>
      <c r="B106">
        <f>B66*10000/B62</f>
        <v>2.4955802742144706</v>
      </c>
      <c r="C106">
        <f>C66*10000/C62</f>
        <v>1.5399093086289488</v>
      </c>
      <c r="D106">
        <f>D66*10000/D62</f>
        <v>1.733048640901611</v>
      </c>
      <c r="E106">
        <f>E66*10000/E62</f>
        <v>0.6812279885045989</v>
      </c>
      <c r="F106">
        <f>F66*10000/F62</f>
        <v>12.119030388371797</v>
      </c>
      <c r="G106">
        <f>AVERAGE(C106:E106)</f>
        <v>1.318061979345053</v>
      </c>
      <c r="H106">
        <f>STDEV(C106:E106)</f>
        <v>0.5599052145988794</v>
      </c>
      <c r="I106">
        <f>(B106*B4+C106*C4+D106*D4+E106*E4+F106*F4)/SUM(B4:F4)</f>
        <v>2.92845597377985</v>
      </c>
      <c r="K106">
        <f>(LN(H106)+LN(H126))/2-LN(K114*K115^6)</f>
        <v>-2.661495051228733</v>
      </c>
    </row>
    <row r="107" spans="1:11" ht="12.75">
      <c r="A107" t="s">
        <v>71</v>
      </c>
      <c r="B107">
        <f>B67*10000/B62</f>
        <v>0.14591107292258107</v>
      </c>
      <c r="C107">
        <f>C67*10000/C62</f>
        <v>-0.1835935879760552</v>
      </c>
      <c r="D107">
        <f>D67*10000/D62</f>
        <v>0.006519336681897047</v>
      </c>
      <c r="E107">
        <f>E67*10000/E62</f>
        <v>-0.279093199215783</v>
      </c>
      <c r="F107">
        <f>F67*10000/F62</f>
        <v>-0.14835875731164677</v>
      </c>
      <c r="G107">
        <f>AVERAGE(C107:E107)</f>
        <v>-0.15205581683664707</v>
      </c>
      <c r="H107">
        <f>STDEV(C107:E107)</f>
        <v>0.1453946471566514</v>
      </c>
      <c r="I107">
        <f>(B107*B4+C107*C4+D107*D4+E107*E4+F107*F4)/SUM(B4:F4)</f>
        <v>-0.10839354299332997</v>
      </c>
      <c r="K107">
        <f>(LN(H107)+LN(H127))/2-LN(K114*K115^7)</f>
        <v>-3.0711438382287573</v>
      </c>
    </row>
    <row r="108" spans="1:9" ht="12.75">
      <c r="A108" t="s">
        <v>72</v>
      </c>
      <c r="B108">
        <f>B68*10000/B62</f>
        <v>0.023402869534501568</v>
      </c>
      <c r="C108">
        <f>C68*10000/C62</f>
        <v>0.16443403234721857</v>
      </c>
      <c r="D108">
        <f>D68*10000/D62</f>
        <v>0.018533636777609316</v>
      </c>
      <c r="E108">
        <f>E68*10000/E62</f>
        <v>0.06717199058988538</v>
      </c>
      <c r="F108">
        <f>F68*10000/F62</f>
        <v>-0.18299932275685754</v>
      </c>
      <c r="G108">
        <f>AVERAGE(C108:E108)</f>
        <v>0.08337988657157108</v>
      </c>
      <c r="H108">
        <f>STDEV(C108:E108)</f>
        <v>0.0742883118394608</v>
      </c>
      <c r="I108">
        <f>(B108*B4+C108*C4+D108*D4+E108*E4+F108*F4)/SUM(B4:F4)</f>
        <v>0.03918921843089342</v>
      </c>
    </row>
    <row r="109" spans="1:9" ht="12.75">
      <c r="A109" t="s">
        <v>73</v>
      </c>
      <c r="B109">
        <f>B69*10000/B62</f>
        <v>-0.11628285153177821</v>
      </c>
      <c r="C109">
        <f>C69*10000/C62</f>
        <v>-0.003285232809596714</v>
      </c>
      <c r="D109">
        <f>D69*10000/D62</f>
        <v>-0.08328653044704049</v>
      </c>
      <c r="E109">
        <f>E69*10000/E62</f>
        <v>0.03605001640899663</v>
      </c>
      <c r="F109">
        <f>F69*10000/F62</f>
        <v>0.08013878669222854</v>
      </c>
      <c r="G109">
        <f>AVERAGE(C109:E109)</f>
        <v>-0.016840582282546854</v>
      </c>
      <c r="H109">
        <f>STDEV(C109:E109)</f>
        <v>0.060812116213639064</v>
      </c>
      <c r="I109">
        <f>(B109*B4+C109*C4+D109*D4+E109*E4+F109*F4)/SUM(B4:F4)</f>
        <v>-0.018319459283076198</v>
      </c>
    </row>
    <row r="110" spans="1:11" ht="12.75">
      <c r="A110" t="s">
        <v>74</v>
      </c>
      <c r="B110">
        <f>B70*10000/B62</f>
        <v>-0.35770717937332724</v>
      </c>
      <c r="C110">
        <f>C70*10000/C62</f>
        <v>-0.10555187388132817</v>
      </c>
      <c r="D110">
        <f>D70*10000/D62</f>
        <v>-0.08366557312543862</v>
      </c>
      <c r="E110">
        <f>E70*10000/E62</f>
        <v>-0.1657516988797321</v>
      </c>
      <c r="F110">
        <f>F70*10000/F62</f>
        <v>-0.35589933439857824</v>
      </c>
      <c r="G110">
        <f>AVERAGE(C110:E110)</f>
        <v>-0.11832304862883296</v>
      </c>
      <c r="H110">
        <f>STDEV(C110:E110)</f>
        <v>0.04250717808395315</v>
      </c>
      <c r="I110">
        <f>(B110*B4+C110*C4+D110*D4+E110*E4+F110*F4)/SUM(B4:F4)</f>
        <v>-0.18468494914566042</v>
      </c>
      <c r="K110">
        <f>EXP(AVERAGE(K103:K107))</f>
        <v>0.03970025983848241</v>
      </c>
    </row>
    <row r="111" spans="1:9" ht="12.75">
      <c r="A111" t="s">
        <v>75</v>
      </c>
      <c r="B111">
        <f>B71*10000/B62</f>
        <v>0.038812471450769506</v>
      </c>
      <c r="C111">
        <f>C71*10000/C62</f>
        <v>-0.009961107324183175</v>
      </c>
      <c r="D111">
        <f>D71*10000/D62</f>
        <v>0.0146944247067814</v>
      </c>
      <c r="E111">
        <f>E71*10000/E62</f>
        <v>-0.017324359110546493</v>
      </c>
      <c r="F111">
        <f>F71*10000/F62</f>
        <v>-0.02466184615413427</v>
      </c>
      <c r="G111">
        <f>AVERAGE(C111:E111)</f>
        <v>-0.00419701390931609</v>
      </c>
      <c r="H111">
        <f>STDEV(C111:E111)</f>
        <v>0.01676959179457509</v>
      </c>
      <c r="I111">
        <f>(B111*B4+C111*C4+D111*D4+E111*E4+F111*F4)/SUM(B4:F4)</f>
        <v>-0.0006935619261749775</v>
      </c>
    </row>
    <row r="112" spans="1:9" ht="12.75">
      <c r="A112" t="s">
        <v>76</v>
      </c>
      <c r="B112">
        <f>B72*10000/B62</f>
        <v>-0.02050266069180362</v>
      </c>
      <c r="C112">
        <f>C72*10000/C62</f>
        <v>-0.0006463379984641805</v>
      </c>
      <c r="D112">
        <f>D72*10000/D62</f>
        <v>-0.016941911974473093</v>
      </c>
      <c r="E112">
        <f>E72*10000/E62</f>
        <v>-0.011430914885986108</v>
      </c>
      <c r="F112">
        <f>F72*10000/F62</f>
        <v>-0.005405914830498801</v>
      </c>
      <c r="G112">
        <f>AVERAGE(C112:E112)</f>
        <v>-0.00967305495297446</v>
      </c>
      <c r="H112">
        <f>STDEV(C112:E112)</f>
        <v>0.008288786790596107</v>
      </c>
      <c r="I112">
        <f>(B112*B4+C112*C4+D112*D4+E112*E4+F112*F4)/SUM(B4:F4)</f>
        <v>-0.010672640267235533</v>
      </c>
    </row>
    <row r="113" spans="1:9" ht="12.75">
      <c r="A113" t="s">
        <v>77</v>
      </c>
      <c r="B113">
        <f>B73*10000/B62</f>
        <v>-0.006017497575643774</v>
      </c>
      <c r="C113">
        <f>C73*10000/C62</f>
        <v>0.01996200292910918</v>
      </c>
      <c r="D113">
        <f>D73*10000/D62</f>
        <v>0.011534568737096842</v>
      </c>
      <c r="E113">
        <f>E73*10000/E62</f>
        <v>0.009442409387774667</v>
      </c>
      <c r="F113">
        <f>F73*10000/F62</f>
        <v>-0.01353171563633358</v>
      </c>
      <c r="G113">
        <f>AVERAGE(C113:E113)</f>
        <v>0.013646327017993563</v>
      </c>
      <c r="H113">
        <f>STDEV(C113:E113)</f>
        <v>0.005568671685996912</v>
      </c>
      <c r="I113">
        <f>(B113*B4+C113*C4+D113*D4+E113*E4+F113*F4)/SUM(B4:F4)</f>
        <v>0.0071743582736741454</v>
      </c>
    </row>
    <row r="114" spans="1:11" ht="12.75">
      <c r="A114" t="s">
        <v>78</v>
      </c>
      <c r="B114">
        <f>B74*10000/B62</f>
        <v>-0.2089199795890614</v>
      </c>
      <c r="C114">
        <f>C74*10000/C62</f>
        <v>-0.19330633024964206</v>
      </c>
      <c r="D114">
        <f>D74*10000/D62</f>
        <v>-0.1957053806489209</v>
      </c>
      <c r="E114">
        <f>E74*10000/E62</f>
        <v>-0.18010881480246263</v>
      </c>
      <c r="F114">
        <f>F74*10000/F62</f>
        <v>-0.14042875367517432</v>
      </c>
      <c r="G114">
        <f>AVERAGE(C114:E114)</f>
        <v>-0.18970684190034184</v>
      </c>
      <c r="H114">
        <f>STDEV(C114:E114)</f>
        <v>0.008398241115453165</v>
      </c>
      <c r="I114">
        <f>(B114*B4+C114*C4+D114*D4+E114*E4+F114*F4)/SUM(B4:F4)</f>
        <v>-0.18592235118232422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0.0019410501973817797</v>
      </c>
      <c r="C115">
        <f>C75*10000/C62</f>
        <v>0.00641977116853176</v>
      </c>
      <c r="D115">
        <f>D75*10000/D62</f>
        <v>0.005454122483342974</v>
      </c>
      <c r="E115">
        <f>E75*10000/E62</f>
        <v>0.0001967192872860957</v>
      </c>
      <c r="F115">
        <f>F75*10000/F62</f>
        <v>-0.006383256488042991</v>
      </c>
      <c r="G115">
        <f>AVERAGE(C115:E115)</f>
        <v>0.004023537646386944</v>
      </c>
      <c r="H115">
        <f>STDEV(C115:E115)</f>
        <v>0.00334910785299088</v>
      </c>
      <c r="I115">
        <f>(B115*B4+C115*C4+D115*D4+E115*E4+F115*F4)/SUM(B4:F4)</f>
        <v>0.0023345872709666267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22.618828063294576</v>
      </c>
      <c r="C122">
        <f>C82*10000/C62</f>
        <v>31.36226988160064</v>
      </c>
      <c r="D122">
        <f>D82*10000/D62</f>
        <v>11.75925031410648</v>
      </c>
      <c r="E122">
        <f>E82*10000/E62</f>
        <v>-36.5516255697862</v>
      </c>
      <c r="F122">
        <f>F82*10000/F62</f>
        <v>-36.39838043611392</v>
      </c>
      <c r="G122">
        <f>AVERAGE(C122:E122)</f>
        <v>2.1899648753069747</v>
      </c>
      <c r="H122">
        <f>STDEV(C122:E122)</f>
        <v>34.95357945479105</v>
      </c>
      <c r="I122">
        <f>(B122*B4+C122*C4+D122*D4+E122*E4+F122*F4)/SUM(B4:F4)</f>
        <v>0.00800406680214336</v>
      </c>
    </row>
    <row r="123" spans="1:9" ht="12.75">
      <c r="A123" t="s">
        <v>82</v>
      </c>
      <c r="B123">
        <f>B83*10000/B62</f>
        <v>6.756431602126924</v>
      </c>
      <c r="C123">
        <f>C83*10000/C62</f>
        <v>3.130144284703247</v>
      </c>
      <c r="D123">
        <f>D83*10000/D62</f>
        <v>1.9544423104612532</v>
      </c>
      <c r="E123">
        <f>E83*10000/E62</f>
        <v>1.9643597442241736</v>
      </c>
      <c r="F123">
        <f>F83*10000/F62</f>
        <v>11.858629465517716</v>
      </c>
      <c r="G123">
        <f>AVERAGE(C123:E123)</f>
        <v>2.3496487797962247</v>
      </c>
      <c r="H123">
        <f>STDEV(C123:E123)</f>
        <v>0.6759471234927782</v>
      </c>
      <c r="I123">
        <f>(B123*B4+C123*C4+D123*D4+E123*E4+F123*F4)/SUM(B4:F4)</f>
        <v>4.25589819777057</v>
      </c>
    </row>
    <row r="124" spans="1:9" ht="12.75">
      <c r="A124" t="s">
        <v>83</v>
      </c>
      <c r="B124">
        <f>B84*10000/B62</f>
        <v>2.5496104449992427</v>
      </c>
      <c r="C124">
        <f>C84*10000/C62</f>
        <v>4.570300114040799</v>
      </c>
      <c r="D124">
        <f>D84*10000/D62</f>
        <v>4.608740547712478</v>
      </c>
      <c r="E124">
        <f>E84*10000/E62</f>
        <v>2.7127666917890343</v>
      </c>
      <c r="F124">
        <f>F84*10000/F62</f>
        <v>-1.9419056074340688</v>
      </c>
      <c r="G124">
        <f>AVERAGE(C124:E124)</f>
        <v>3.963935784514104</v>
      </c>
      <c r="H124">
        <f>STDEV(C124:E124)</f>
        <v>1.0837146721707085</v>
      </c>
      <c r="I124">
        <f>(B124*B4+C124*C4+D124*D4+E124*E4+F124*F4)/SUM(B4:F4)</f>
        <v>2.971724569578755</v>
      </c>
    </row>
    <row r="125" spans="1:9" ht="12.75">
      <c r="A125" t="s">
        <v>84</v>
      </c>
      <c r="B125">
        <f>B85*10000/B62</f>
        <v>1.5557220248107986</v>
      </c>
      <c r="C125">
        <f>C85*10000/C62</f>
        <v>1.4527985657893538</v>
      </c>
      <c r="D125">
        <f>D85*10000/D62</f>
        <v>1.0659565611103383</v>
      </c>
      <c r="E125">
        <f>E85*10000/E62</f>
        <v>1.5595677689065661</v>
      </c>
      <c r="F125">
        <f>F85*10000/F62</f>
        <v>-0.05495499937235858</v>
      </c>
      <c r="G125">
        <f>AVERAGE(C125:E125)</f>
        <v>1.359440965268753</v>
      </c>
      <c r="H125">
        <f>STDEV(C125:E125)</f>
        <v>0.2597108725038972</v>
      </c>
      <c r="I125">
        <f>(B125*B4+C125*C4+D125*D4+E125*E4+F125*F4)/SUM(B4:F4)</f>
        <v>1.1993733635476878</v>
      </c>
    </row>
    <row r="126" spans="1:9" ht="12.75">
      <c r="A126" t="s">
        <v>85</v>
      </c>
      <c r="B126">
        <f>B86*10000/B62</f>
        <v>0.5453687517628479</v>
      </c>
      <c r="C126">
        <f>C86*10000/C62</f>
        <v>0.9067984563487431</v>
      </c>
      <c r="D126">
        <f>D86*10000/D62</f>
        <v>0.07753308563510512</v>
      </c>
      <c r="E126">
        <f>E86*10000/E62</f>
        <v>-0.22601373853820275</v>
      </c>
      <c r="F126">
        <f>F86*10000/F62</f>
        <v>1.7635074675719888</v>
      </c>
      <c r="G126">
        <f>AVERAGE(C126:E126)</f>
        <v>0.2527726011485485</v>
      </c>
      <c r="H126">
        <f>STDEV(C126:E126)</f>
        <v>0.5863851405596707</v>
      </c>
      <c r="I126">
        <f>(B126*B4+C126*C4+D126*D4+E126*E4+F126*F4)/SUM(B4:F4)</f>
        <v>0.49660876141580484</v>
      </c>
    </row>
    <row r="127" spans="1:9" ht="12.75">
      <c r="A127" t="s">
        <v>86</v>
      </c>
      <c r="B127">
        <f>B87*10000/B62</f>
        <v>0.18268069986571273</v>
      </c>
      <c r="C127">
        <f>C87*10000/C62</f>
        <v>-0.01552323261833228</v>
      </c>
      <c r="D127">
        <f>D87*10000/D62</f>
        <v>0.010886394765661993</v>
      </c>
      <c r="E127">
        <f>E87*10000/E62</f>
        <v>-0.5301289696690941</v>
      </c>
      <c r="F127">
        <f>F87*10000/F62</f>
        <v>0.08615950158354732</v>
      </c>
      <c r="G127">
        <f>AVERAGE(C127:E127)</f>
        <v>-0.17825526917392145</v>
      </c>
      <c r="H127">
        <f>STDEV(C127:E127)</f>
        <v>0.3050175288893495</v>
      </c>
      <c r="I127">
        <f>(B127*B4+C127*C4+D127*D4+E127*E4+F127*F4)/SUM(B4:F4)</f>
        <v>-0.09070350748215468</v>
      </c>
    </row>
    <row r="128" spans="1:9" ht="12.75">
      <c r="A128" t="s">
        <v>87</v>
      </c>
      <c r="B128">
        <f>B88*10000/B62</f>
        <v>0.6788780969122953</v>
      </c>
      <c r="C128">
        <f>C88*10000/C62</f>
        <v>0.5842912784442049</v>
      </c>
      <c r="D128">
        <f>D88*10000/D62</f>
        <v>0.5195462028737978</v>
      </c>
      <c r="E128">
        <f>E88*10000/E62</f>
        <v>0.6008392867732776</v>
      </c>
      <c r="F128">
        <f>F88*10000/F62</f>
        <v>-0.10637672475278508</v>
      </c>
      <c r="G128">
        <f>AVERAGE(C128:E128)</f>
        <v>0.5682255893637601</v>
      </c>
      <c r="H128">
        <f>STDEV(C128:E128)</f>
        <v>0.04296185688135545</v>
      </c>
      <c r="I128">
        <f>(B128*B4+C128*C4+D128*D4+E128*E4+F128*F4)/SUM(B4:F4)</f>
        <v>0.4943417477371174</v>
      </c>
    </row>
    <row r="129" spans="1:9" ht="12.75">
      <c r="A129" t="s">
        <v>88</v>
      </c>
      <c r="B129">
        <f>B89*10000/B62</f>
        <v>0.09439974382580923</v>
      </c>
      <c r="C129">
        <f>C89*10000/C62</f>
        <v>0.00944993558954228</v>
      </c>
      <c r="D129">
        <f>D89*10000/D62</f>
        <v>0.13971340661035578</v>
      </c>
      <c r="E129">
        <f>E89*10000/E62</f>
        <v>0.04333531447458634</v>
      </c>
      <c r="F129">
        <f>F89*10000/F62</f>
        <v>-0.10316596112751587</v>
      </c>
      <c r="G129">
        <f>AVERAGE(C129:E129)</f>
        <v>0.0641662188914948</v>
      </c>
      <c r="H129">
        <f>STDEV(C129:E129)</f>
        <v>0.06758393229693994</v>
      </c>
      <c r="I129">
        <f>(B129*B4+C129*C4+D129*D4+E129*E4+F129*F4)/SUM(B4:F4)</f>
        <v>0.04623410104034934</v>
      </c>
    </row>
    <row r="130" spans="1:9" ht="12.75">
      <c r="A130" t="s">
        <v>89</v>
      </c>
      <c r="B130">
        <f>B90*10000/B62</f>
        <v>0.08417454206659203</v>
      </c>
      <c r="C130">
        <f>C90*10000/C62</f>
        <v>0.13228558085136388</v>
      </c>
      <c r="D130">
        <f>D90*10000/D62</f>
        <v>0.017969462348830338</v>
      </c>
      <c r="E130">
        <f>E90*10000/E62</f>
        <v>-0.07752560242080268</v>
      </c>
      <c r="F130">
        <f>F90*10000/F62</f>
        <v>0.23556841654817154</v>
      </c>
      <c r="G130">
        <f>AVERAGE(C130:E130)</f>
        <v>0.024243146926463847</v>
      </c>
      <c r="H130">
        <f>STDEV(C130:E130)</f>
        <v>0.10504619219729668</v>
      </c>
      <c r="I130">
        <f>(B130*B4+C130*C4+D130*D4+E130*E4+F130*F4)/SUM(B4:F4)</f>
        <v>0.061105271922254074</v>
      </c>
    </row>
    <row r="131" spans="1:9" ht="12.75">
      <c r="A131" t="s">
        <v>90</v>
      </c>
      <c r="B131">
        <f>B91*10000/B62</f>
        <v>-0.023403778814847755</v>
      </c>
      <c r="C131">
        <f>C91*10000/C62</f>
        <v>-0.04029633989685473</v>
      </c>
      <c r="D131">
        <f>D91*10000/D62</f>
        <v>-0.009716143526068794</v>
      </c>
      <c r="E131">
        <f>E91*10000/E62</f>
        <v>-0.06677948218347914</v>
      </c>
      <c r="F131">
        <f>F91*10000/F62</f>
        <v>-0.052646012156731224</v>
      </c>
      <c r="G131">
        <f>AVERAGE(C131:E131)</f>
        <v>-0.03893065520213422</v>
      </c>
      <c r="H131">
        <f>STDEV(C131:E131)</f>
        <v>0.0285561722872065</v>
      </c>
      <c r="I131">
        <f>(B131*B4+C131*C4+D131*D4+E131*E4+F131*F4)/SUM(B4:F4)</f>
        <v>-0.03851069252254058</v>
      </c>
    </row>
    <row r="132" spans="1:9" ht="12.75">
      <c r="A132" t="s">
        <v>91</v>
      </c>
      <c r="B132">
        <f>B92*10000/B62</f>
        <v>0.09404371682489139</v>
      </c>
      <c r="C132">
        <f>C92*10000/C62</f>
        <v>0.09370873089896035</v>
      </c>
      <c r="D132">
        <f>D92*10000/D62</f>
        <v>0.053975048474941466</v>
      </c>
      <c r="E132">
        <f>E92*10000/E62</f>
        <v>0.08999952727130453</v>
      </c>
      <c r="F132">
        <f>F92*10000/F62</f>
        <v>0.008817942536421344</v>
      </c>
      <c r="G132">
        <f>AVERAGE(C132:E132)</f>
        <v>0.07922776888173545</v>
      </c>
      <c r="H132">
        <f>STDEV(C132:E132)</f>
        <v>0.021947994529014185</v>
      </c>
      <c r="I132">
        <f>(B132*B4+C132*C4+D132*D4+E132*E4+F132*F4)/SUM(B4:F4)</f>
        <v>0.07199189683198941</v>
      </c>
    </row>
    <row r="133" spans="1:9" ht="12.75">
      <c r="A133" t="s">
        <v>92</v>
      </c>
      <c r="B133">
        <f>B93*10000/B62</f>
        <v>0.0726981008109744</v>
      </c>
      <c r="C133">
        <f>C93*10000/C62</f>
        <v>0.0734414935248107</v>
      </c>
      <c r="D133">
        <f>D93*10000/D62</f>
        <v>0.07993153313214658</v>
      </c>
      <c r="E133">
        <f>E93*10000/E62</f>
        <v>0.04229627106413333</v>
      </c>
      <c r="F133">
        <f>F93*10000/F62</f>
        <v>0.02277430541835602</v>
      </c>
      <c r="G133">
        <f>AVERAGE(C133:E133)</f>
        <v>0.06522309924036354</v>
      </c>
      <c r="H133">
        <f>STDEV(C133:E133)</f>
        <v>0.020118641633892282</v>
      </c>
      <c r="I133">
        <f>(B133*B4+C133*C4+D133*D4+E133*E4+F133*F4)/SUM(B4:F4)</f>
        <v>0.060647581873648104</v>
      </c>
    </row>
    <row r="134" spans="1:9" ht="12.75">
      <c r="A134" t="s">
        <v>93</v>
      </c>
      <c r="B134">
        <f>B94*10000/B62</f>
        <v>-0.005915440095237679</v>
      </c>
      <c r="C134">
        <f>C94*10000/C62</f>
        <v>0.005390959323711931</v>
      </c>
      <c r="D134">
        <f>D94*10000/D62</f>
        <v>-0.0018833033766581506</v>
      </c>
      <c r="E134">
        <f>E94*10000/E62</f>
        <v>-0.0019730361502549028</v>
      </c>
      <c r="F134">
        <f>F94*10000/F62</f>
        <v>-0.02363741623155466</v>
      </c>
      <c r="G134">
        <f>AVERAGE(C134:E134)</f>
        <v>0.0005115399322662926</v>
      </c>
      <c r="H134">
        <f>STDEV(C134:E134)</f>
        <v>0.004225939326454669</v>
      </c>
      <c r="I134">
        <f>(B134*B4+C134*C4+D134*D4+E134*E4+F134*F4)/SUM(B4:F4)</f>
        <v>-0.0036384313439291865</v>
      </c>
    </row>
    <row r="135" spans="1:9" ht="12.75">
      <c r="A135" t="s">
        <v>94</v>
      </c>
      <c r="B135">
        <f>B95*10000/B62</f>
        <v>0.0018300285569286397</v>
      </c>
      <c r="C135">
        <f>C95*10000/C62</f>
        <v>-0.0023647199065430107</v>
      </c>
      <c r="D135">
        <f>D95*10000/D62</f>
        <v>0.004019022829920787</v>
      </c>
      <c r="E135">
        <f>E95*10000/E62</f>
        <v>0.0026096250767906016</v>
      </c>
      <c r="F135">
        <f>F95*10000/F62</f>
        <v>0.000480755125416051</v>
      </c>
      <c r="G135">
        <f>AVERAGE(C135:E135)</f>
        <v>0.0014213093333894592</v>
      </c>
      <c r="H135">
        <f>STDEV(C135:E135)</f>
        <v>0.0033536716537028236</v>
      </c>
      <c r="I135">
        <f>(B135*B4+C135*C4+D135*D4+E135*E4+F135*F4)/SUM(B4:F4)</f>
        <v>0.0013547564252758518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2005-12-05T08:03:12Z</cp:lastPrinted>
  <dcterms:created xsi:type="dcterms:W3CDTF">2005-12-05T08:03:12Z</dcterms:created>
  <dcterms:modified xsi:type="dcterms:W3CDTF">2005-12-05T09:18:22Z</dcterms:modified>
  <cp:category/>
  <cp:version/>
  <cp:contentType/>
  <cp:contentStatus/>
</cp:coreProperties>
</file>