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<sst xmlns="http://schemas.openxmlformats.org/spreadsheetml/2006/main" count="204" uniqueCount="98">
  <si>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06/12/2005       07:47:11</t>
  </si>
  <si>
    <t>LISSNER</t>
  </si>
  <si>
    <t>HCMQAP755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</si>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</sst>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3347692"/>
        <c:axId val="53020365"/>
      </c:lineChart>
      <c:catAx>
        <c:axId val="133476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20365"/>
        <c:crosses val="autoZero"/>
        <c:auto val="1"/>
        <c:lblOffset val="100"/>
        <c:noMultiLvlLbl val="0"/>
      </c:catAx>
      <c:valAx>
        <c:axId val="53020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4769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-0.003747</v>
      </c>
      <c r="D4" s="12">
        <v>-0.003745</v>
      </c>
      <c r="E4" s="12">
        <v>-0.003746</v>
      </c>
      <c r="F4" s="24">
        <v>-0.002073</v>
      </c>
      <c r="G4" s="34">
        <v>-0.011677</v>
      </c>
    </row>
    <row r="5" spans="1:7" ht="12.75" thickBot="1">
      <c r="A5" s="44" t="s">
        <v>13</v>
      </c>
      <c r="B5" s="45">
        <v>4.440679</v>
      </c>
      <c r="C5" s="46">
        <v>3.133731</v>
      </c>
      <c r="D5" s="46">
        <v>-0.737554</v>
      </c>
      <c r="E5" s="46">
        <v>-2.544697</v>
      </c>
      <c r="F5" s="47">
        <v>-4.560829</v>
      </c>
      <c r="G5" s="48">
        <v>5.009715</v>
      </c>
    </row>
    <row r="6" spans="1:7" ht="12.75" thickTop="1">
      <c r="A6" s="6" t="s">
        <v>14</v>
      </c>
      <c r="B6" s="39">
        <v>-126.3849</v>
      </c>
      <c r="C6" s="40">
        <v>88.98</v>
      </c>
      <c r="D6" s="40">
        <v>-48.9364</v>
      </c>
      <c r="E6" s="40">
        <v>100.8558</v>
      </c>
      <c r="F6" s="41">
        <v>-116.874</v>
      </c>
      <c r="G6" s="42">
        <v>0.001013936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-0.4805271</v>
      </c>
      <c r="C8" s="13">
        <v>-1.492208</v>
      </c>
      <c r="D8" s="13">
        <v>0.306644</v>
      </c>
      <c r="E8" s="13">
        <v>2.699268</v>
      </c>
      <c r="F8" s="25">
        <v>-0.07832168</v>
      </c>
      <c r="G8" s="35">
        <v>0.283805</v>
      </c>
    </row>
    <row r="9" spans="1:7" ht="12">
      <c r="A9" s="20" t="s">
        <v>17</v>
      </c>
      <c r="B9" s="29">
        <v>-0.2979184</v>
      </c>
      <c r="C9" s="13">
        <v>-0.0467342</v>
      </c>
      <c r="D9" s="13">
        <v>-0.1537828</v>
      </c>
      <c r="E9" s="13">
        <v>0.4634918</v>
      </c>
      <c r="F9" s="25">
        <v>-1.633518</v>
      </c>
      <c r="G9" s="35">
        <v>-0.1974089</v>
      </c>
    </row>
    <row r="10" spans="1:7" ht="12">
      <c r="A10" s="20" t="s">
        <v>18</v>
      </c>
      <c r="B10" s="29">
        <v>0.08576629</v>
      </c>
      <c r="C10" s="13">
        <v>0.2935</v>
      </c>
      <c r="D10" s="13">
        <v>-0.3335598</v>
      </c>
      <c r="E10" s="13">
        <v>-1.726433</v>
      </c>
      <c r="F10" s="25">
        <v>-2.302493</v>
      </c>
      <c r="G10" s="35">
        <v>-0.7189435</v>
      </c>
    </row>
    <row r="11" spans="1:7" ht="12">
      <c r="A11" s="21" t="s">
        <v>19</v>
      </c>
      <c r="B11" s="31">
        <v>2.631804</v>
      </c>
      <c r="C11" s="15">
        <v>0.9503395</v>
      </c>
      <c r="D11" s="15">
        <v>1.60714</v>
      </c>
      <c r="E11" s="15">
        <v>0.8379431</v>
      </c>
      <c r="F11" s="27">
        <v>13.1188</v>
      </c>
      <c r="G11" s="37">
        <v>2.945085</v>
      </c>
    </row>
    <row r="12" spans="1:7" ht="12">
      <c r="A12" s="20" t="s">
        <v>20</v>
      </c>
      <c r="B12" s="29">
        <v>0.08127603</v>
      </c>
      <c r="C12" s="13">
        <v>-0.5730395</v>
      </c>
      <c r="D12" s="13">
        <v>-0.3311474</v>
      </c>
      <c r="E12" s="13">
        <v>-0.2962864</v>
      </c>
      <c r="F12" s="25">
        <v>0.3115113</v>
      </c>
      <c r="G12" s="35">
        <v>-0.2355495</v>
      </c>
    </row>
    <row r="13" spans="1:7" ht="12">
      <c r="A13" s="20" t="s">
        <v>21</v>
      </c>
      <c r="B13" s="29">
        <v>-0.03773968</v>
      </c>
      <c r="C13" s="13">
        <v>-0.1378872</v>
      </c>
      <c r="D13" s="13">
        <v>-0.1834001</v>
      </c>
      <c r="E13" s="13">
        <v>0.07016385</v>
      </c>
      <c r="F13" s="25">
        <v>-0.2384</v>
      </c>
      <c r="G13" s="35">
        <v>-0.09761547</v>
      </c>
    </row>
    <row r="14" spans="1:7" ht="12">
      <c r="A14" s="20" t="s">
        <v>22</v>
      </c>
      <c r="B14" s="29">
        <v>0.02420722</v>
      </c>
      <c r="C14" s="13">
        <v>-0.002338625</v>
      </c>
      <c r="D14" s="13">
        <v>-0.06979285</v>
      </c>
      <c r="E14" s="13">
        <v>-0.1141567</v>
      </c>
      <c r="F14" s="25">
        <v>-0.05135187</v>
      </c>
      <c r="G14" s="35">
        <v>-0.04813156</v>
      </c>
    </row>
    <row r="15" spans="1:7" ht="12">
      <c r="A15" s="21" t="s">
        <v>23</v>
      </c>
      <c r="B15" s="31">
        <v>-0.4088234</v>
      </c>
      <c r="C15" s="15">
        <v>-0.2013044</v>
      </c>
      <c r="D15" s="15">
        <v>-0.1589613</v>
      </c>
      <c r="E15" s="15">
        <v>-0.2118337</v>
      </c>
      <c r="F15" s="27">
        <v>-0.3768529</v>
      </c>
      <c r="G15" s="37">
        <v>-0.2471493</v>
      </c>
    </row>
    <row r="16" spans="1:7" ht="12">
      <c r="A16" s="20" t="s">
        <v>24</v>
      </c>
      <c r="B16" s="29">
        <v>-0.006621466</v>
      </c>
      <c r="C16" s="13">
        <v>-0.0523497</v>
      </c>
      <c r="D16" s="13">
        <v>-0.0125811</v>
      </c>
      <c r="E16" s="13">
        <v>-0.01415447</v>
      </c>
      <c r="F16" s="25">
        <v>0.02508032</v>
      </c>
      <c r="G16" s="35">
        <v>-0.01665127</v>
      </c>
    </row>
    <row r="17" spans="1:7" ht="12">
      <c r="A17" s="20" t="s">
        <v>25</v>
      </c>
      <c r="B17" s="29">
        <v>-0.01132597</v>
      </c>
      <c r="C17" s="13">
        <v>-0.002005245</v>
      </c>
      <c r="D17" s="13">
        <v>-0.006370986</v>
      </c>
      <c r="E17" s="13">
        <v>-0.01865406</v>
      </c>
      <c r="F17" s="25">
        <v>-0.008998523</v>
      </c>
      <c r="G17" s="35">
        <v>-0.009343424</v>
      </c>
    </row>
    <row r="18" spans="1:7" ht="12">
      <c r="A18" s="20" t="s">
        <v>26</v>
      </c>
      <c r="B18" s="29">
        <v>0.03692619</v>
      </c>
      <c r="C18" s="13">
        <v>0.006333124</v>
      </c>
      <c r="D18" s="13">
        <v>0.04017691</v>
      </c>
      <c r="E18" s="13">
        <v>0.01609897</v>
      </c>
      <c r="F18" s="25">
        <v>0.0009885511</v>
      </c>
      <c r="G18" s="35">
        <v>0.02055399</v>
      </c>
    </row>
    <row r="19" spans="1:7" ht="12">
      <c r="A19" s="21" t="s">
        <v>27</v>
      </c>
      <c r="B19" s="31">
        <v>-0.2141469</v>
      </c>
      <c r="C19" s="15">
        <v>-0.192065</v>
      </c>
      <c r="D19" s="15">
        <v>-0.20377</v>
      </c>
      <c r="E19" s="15">
        <v>-0.1919145</v>
      </c>
      <c r="F19" s="27">
        <v>-0.1500758</v>
      </c>
      <c r="G19" s="37">
        <v>-0.1924608</v>
      </c>
    </row>
    <row r="20" spans="1:7" ht="12.75" thickBot="1">
      <c r="A20" s="44" t="s">
        <v>28</v>
      </c>
      <c r="B20" s="45">
        <v>-0.005208819</v>
      </c>
      <c r="C20" s="46">
        <v>-0.002539658</v>
      </c>
      <c r="D20" s="46">
        <v>0.003079534</v>
      </c>
      <c r="E20" s="46">
        <v>0.006959908</v>
      </c>
      <c r="F20" s="47">
        <v>0.006233187</v>
      </c>
      <c r="G20" s="48">
        <v>0.001877145</v>
      </c>
    </row>
    <row r="21" spans="1:7" ht="12.75" thickTop="1">
      <c r="A21" s="6" t="s">
        <v>29</v>
      </c>
      <c r="B21" s="39">
        <v>-64.03622</v>
      </c>
      <c r="C21" s="40">
        <v>33.34002</v>
      </c>
      <c r="D21" s="40">
        <v>19.60796</v>
      </c>
      <c r="E21" s="40">
        <v>3.582419</v>
      </c>
      <c r="F21" s="41">
        <v>-32.27128</v>
      </c>
      <c r="G21" s="43">
        <v>0.007702057</v>
      </c>
    </row>
    <row r="22" spans="1:7" ht="12">
      <c r="A22" s="20" t="s">
        <v>30</v>
      </c>
      <c r="B22" s="29">
        <v>88.81592</v>
      </c>
      <c r="C22" s="13">
        <v>62.67544</v>
      </c>
      <c r="D22" s="13">
        <v>-14.75109</v>
      </c>
      <c r="E22" s="13">
        <v>-50.89437</v>
      </c>
      <c r="F22" s="25">
        <v>-91.21911</v>
      </c>
      <c r="G22" s="36">
        <v>0</v>
      </c>
    </row>
    <row r="23" spans="1:7" ht="12">
      <c r="A23" s="20" t="s">
        <v>31</v>
      </c>
      <c r="B23" s="29">
        <v>-1.338027</v>
      </c>
      <c r="C23" s="13">
        <v>-2.217087</v>
      </c>
      <c r="D23" s="13">
        <v>-1.846151</v>
      </c>
      <c r="E23" s="13">
        <v>-3.414571</v>
      </c>
      <c r="F23" s="25">
        <v>8.118123</v>
      </c>
      <c r="G23" s="35">
        <v>-0.9126473</v>
      </c>
    </row>
    <row r="24" spans="1:7" ht="12">
      <c r="A24" s="20" t="s">
        <v>32</v>
      </c>
      <c r="B24" s="29">
        <v>-1.751023</v>
      </c>
      <c r="C24" s="13">
        <v>-1.515487</v>
      </c>
      <c r="D24" s="13">
        <v>1.74571</v>
      </c>
      <c r="E24" s="13">
        <v>1.785688</v>
      </c>
      <c r="F24" s="25">
        <v>2.328549</v>
      </c>
      <c r="G24" s="35">
        <v>0.5404163</v>
      </c>
    </row>
    <row r="25" spans="1:7" ht="12">
      <c r="A25" s="20" t="s">
        <v>33</v>
      </c>
      <c r="B25" s="29">
        <v>0.3299019</v>
      </c>
      <c r="C25" s="13">
        <v>-0.6834942</v>
      </c>
      <c r="D25" s="13">
        <v>-0.8463913</v>
      </c>
      <c r="E25" s="13">
        <v>-1.284711</v>
      </c>
      <c r="F25" s="25">
        <v>-0.04434077</v>
      </c>
      <c r="G25" s="35">
        <v>-0.6350857</v>
      </c>
    </row>
    <row r="26" spans="1:7" ht="12">
      <c r="A26" s="21" t="s">
        <v>34</v>
      </c>
      <c r="B26" s="31">
        <v>0.1957257</v>
      </c>
      <c r="C26" s="15">
        <v>0.07263376</v>
      </c>
      <c r="D26" s="15">
        <v>-0.1295623</v>
      </c>
      <c r="E26" s="15">
        <v>-0.2062573</v>
      </c>
      <c r="F26" s="27">
        <v>1.358471</v>
      </c>
      <c r="G26" s="37">
        <v>0.1459012</v>
      </c>
    </row>
    <row r="27" spans="1:7" ht="12">
      <c r="A27" s="20" t="s">
        <v>35</v>
      </c>
      <c r="B27" s="29">
        <v>0.2940589</v>
      </c>
      <c r="C27" s="13">
        <v>0.05617152</v>
      </c>
      <c r="D27" s="13">
        <v>-0.07441607</v>
      </c>
      <c r="E27" s="13">
        <v>0.08594096</v>
      </c>
      <c r="F27" s="25">
        <v>0.3367181</v>
      </c>
      <c r="G27" s="35">
        <v>0.1038135</v>
      </c>
    </row>
    <row r="28" spans="1:7" ht="12">
      <c r="A28" s="20" t="s">
        <v>36</v>
      </c>
      <c r="B28" s="29">
        <v>-0.1667605</v>
      </c>
      <c r="C28" s="13">
        <v>0.2464518</v>
      </c>
      <c r="D28" s="13">
        <v>0.2400433</v>
      </c>
      <c r="E28" s="13">
        <v>0.5646848</v>
      </c>
      <c r="F28" s="25">
        <v>0.367388</v>
      </c>
      <c r="G28" s="35">
        <v>0.2775732</v>
      </c>
    </row>
    <row r="29" spans="1:7" ht="12">
      <c r="A29" s="20" t="s">
        <v>37</v>
      </c>
      <c r="B29" s="29">
        <v>0.09972953</v>
      </c>
      <c r="C29" s="13">
        <v>-0.09624013</v>
      </c>
      <c r="D29" s="13">
        <v>-0.1321324</v>
      </c>
      <c r="E29" s="13">
        <v>-0.06237684</v>
      </c>
      <c r="F29" s="25">
        <v>-0.08607978</v>
      </c>
      <c r="G29" s="35">
        <v>-0.06691935</v>
      </c>
    </row>
    <row r="30" spans="1:7" ht="12">
      <c r="A30" s="21" t="s">
        <v>38</v>
      </c>
      <c r="B30" s="31">
        <v>0.003501181</v>
      </c>
      <c r="C30" s="15">
        <v>0.00223963</v>
      </c>
      <c r="D30" s="15">
        <v>0.02218808</v>
      </c>
      <c r="E30" s="15">
        <v>0.02750997</v>
      </c>
      <c r="F30" s="27">
        <v>0.29744</v>
      </c>
      <c r="G30" s="37">
        <v>0.05259806</v>
      </c>
    </row>
    <row r="31" spans="1:7" ht="12">
      <c r="A31" s="20" t="s">
        <v>39</v>
      </c>
      <c r="B31" s="29">
        <v>0.03421514</v>
      </c>
      <c r="C31" s="13">
        <v>0.01151321</v>
      </c>
      <c r="D31" s="13">
        <v>-0.0181417</v>
      </c>
      <c r="E31" s="13">
        <v>0.04672415</v>
      </c>
      <c r="F31" s="25">
        <v>0.01151033</v>
      </c>
      <c r="G31" s="35">
        <v>0.01614836</v>
      </c>
    </row>
    <row r="32" spans="1:7" ht="12">
      <c r="A32" s="20" t="s">
        <v>40</v>
      </c>
      <c r="B32" s="29">
        <v>-0.03232664</v>
      </c>
      <c r="C32" s="13">
        <v>0.04963609</v>
      </c>
      <c r="D32" s="13">
        <v>0.02511502</v>
      </c>
      <c r="E32" s="13">
        <v>0.08023827</v>
      </c>
      <c r="F32" s="25">
        <v>0.0387705</v>
      </c>
      <c r="G32" s="35">
        <v>0.03775499</v>
      </c>
    </row>
    <row r="33" spans="1:7" ht="12">
      <c r="A33" s="20" t="s">
        <v>41</v>
      </c>
      <c r="B33" s="29">
        <v>0.118003</v>
      </c>
      <c r="C33" s="13">
        <v>0.06907727</v>
      </c>
      <c r="D33" s="13">
        <v>0.06923806</v>
      </c>
      <c r="E33" s="13">
        <v>0.07769494</v>
      </c>
      <c r="F33" s="25">
        <v>0.04633411</v>
      </c>
      <c r="G33" s="35">
        <v>0.07526466</v>
      </c>
    </row>
    <row r="34" spans="1:7" ht="12">
      <c r="A34" s="21" t="s">
        <v>42</v>
      </c>
      <c r="B34" s="31">
        <v>-0.0156854</v>
      </c>
      <c r="C34" s="15">
        <v>-0.006703839</v>
      </c>
      <c r="D34" s="15">
        <v>-0.001941383</v>
      </c>
      <c r="E34" s="15">
        <v>0.005745198</v>
      </c>
      <c r="F34" s="27">
        <v>-0.01447457</v>
      </c>
      <c r="G34" s="37">
        <v>-0.004895976</v>
      </c>
    </row>
    <row r="35" spans="1:7" ht="12.75" thickBot="1">
      <c r="A35" s="22" t="s">
        <v>43</v>
      </c>
      <c r="B35" s="32">
        <v>-0.0013866</v>
      </c>
      <c r="C35" s="16">
        <v>-0.002116745</v>
      </c>
      <c r="D35" s="16">
        <v>-0.004373434</v>
      </c>
      <c r="E35" s="16">
        <v>0.001053989</v>
      </c>
      <c r="F35" s="28">
        <v>0.005535818</v>
      </c>
      <c r="G35" s="38">
        <v>-0.0007721147</v>
      </c>
    </row>
    <row r="36" spans="1:7" ht="12">
      <c r="A36" s="4" t="s">
        <v>44</v>
      </c>
      <c r="B36" s="3">
        <v>20.9259</v>
      </c>
      <c r="C36" s="3">
        <v>20.92285</v>
      </c>
      <c r="D36" s="3">
        <v>20.93506</v>
      </c>
      <c r="E36" s="3">
        <v>20.93506</v>
      </c>
      <c r="F36" s="3">
        <v>20.94116</v>
      </c>
      <c r="G36" s="3"/>
    </row>
    <row r="37" spans="1:6" ht="12">
      <c r="A37" s="4" t="s">
        <v>45</v>
      </c>
      <c r="B37" s="2">
        <v>0.2248128</v>
      </c>
      <c r="C37" s="2">
        <v>0.1714071</v>
      </c>
      <c r="D37" s="2">
        <v>0.1210531</v>
      </c>
      <c r="E37" s="2">
        <v>0.1073202</v>
      </c>
      <c r="F37" s="2">
        <v>0.07832845</v>
      </c>
    </row>
    <row r="38" spans="1:7" ht="12">
      <c r="A38" s="4" t="s">
        <v>53</v>
      </c>
      <c r="B38" s="2">
        <v>0.0002158041</v>
      </c>
      <c r="C38" s="2">
        <v>-0.0001516153</v>
      </c>
      <c r="D38" s="2">
        <v>8.324087E-05</v>
      </c>
      <c r="E38" s="2">
        <v>-0.0001714195</v>
      </c>
      <c r="F38" s="2">
        <v>0.0001981689</v>
      </c>
      <c r="G38" s="2">
        <v>0.0001845717</v>
      </c>
    </row>
    <row r="39" spans="1:7" ht="12.75" thickBot="1">
      <c r="A39" s="4" t="s">
        <v>54</v>
      </c>
      <c r="B39" s="2">
        <v>0.0001069449</v>
      </c>
      <c r="C39" s="2">
        <v>-5.572777E-05</v>
      </c>
      <c r="D39" s="2">
        <v>-3.321073E-05</v>
      </c>
      <c r="E39" s="2">
        <v>0</v>
      </c>
      <c r="F39" s="2">
        <v>5.666886E-05</v>
      </c>
      <c r="G39" s="2">
        <v>0.0007079606</v>
      </c>
    </row>
    <row r="40" spans="2:7" ht="12.75" thickBot="1">
      <c r="B40" s="7" t="s">
        <v>46</v>
      </c>
      <c r="C40" s="18">
        <v>-0.003746</v>
      </c>
      <c r="D40" s="17" t="s">
        <v>47</v>
      </c>
      <c r="E40" s="18">
        <v>3.117269</v>
      </c>
      <c r="F40" s="17" t="s">
        <v>48</v>
      </c>
      <c r="G40" s="8">
        <v>54.921196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0.003747</v>
      </c>
      <c r="D4">
        <v>0.003745</v>
      </c>
      <c r="E4">
        <v>0.003746</v>
      </c>
      <c r="F4">
        <v>0.002073</v>
      </c>
      <c r="G4">
        <v>0.011677</v>
      </c>
    </row>
    <row r="5" spans="1:7" ht="12.75">
      <c r="A5" t="s">
        <v>13</v>
      </c>
      <c r="B5">
        <v>4.440679</v>
      </c>
      <c r="C5">
        <v>3.133731</v>
      </c>
      <c r="D5">
        <v>-0.737554</v>
      </c>
      <c r="E5">
        <v>-2.544697</v>
      </c>
      <c r="F5">
        <v>-4.560829</v>
      </c>
      <c r="G5">
        <v>5.009715</v>
      </c>
    </row>
    <row r="6" spans="1:7" ht="12.75">
      <c r="A6" t="s">
        <v>14</v>
      </c>
      <c r="B6" s="49">
        <v>-126.3849</v>
      </c>
      <c r="C6" s="49">
        <v>88.98</v>
      </c>
      <c r="D6" s="49">
        <v>-48.9364</v>
      </c>
      <c r="E6" s="49">
        <v>100.8558</v>
      </c>
      <c r="F6" s="49">
        <v>-116.874</v>
      </c>
      <c r="G6" s="49">
        <v>0.001013936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-0.4805271</v>
      </c>
      <c r="C8" s="49">
        <v>-1.492208</v>
      </c>
      <c r="D8" s="49">
        <v>0.306644</v>
      </c>
      <c r="E8" s="49">
        <v>2.699268</v>
      </c>
      <c r="F8" s="49">
        <v>-0.07832168</v>
      </c>
      <c r="G8" s="49">
        <v>0.283805</v>
      </c>
    </row>
    <row r="9" spans="1:7" ht="12.75">
      <c r="A9" t="s">
        <v>17</v>
      </c>
      <c r="B9" s="49">
        <v>-0.2979184</v>
      </c>
      <c r="C9" s="49">
        <v>-0.0467342</v>
      </c>
      <c r="D9" s="49">
        <v>-0.1537828</v>
      </c>
      <c r="E9" s="49">
        <v>0.4634918</v>
      </c>
      <c r="F9" s="49">
        <v>-1.633518</v>
      </c>
      <c r="G9" s="49">
        <v>-0.1974089</v>
      </c>
    </row>
    <row r="10" spans="1:7" ht="12.75">
      <c r="A10" t="s">
        <v>18</v>
      </c>
      <c r="B10" s="49">
        <v>0.08576629</v>
      </c>
      <c r="C10" s="49">
        <v>0.2935</v>
      </c>
      <c r="D10" s="49">
        <v>-0.3335598</v>
      </c>
      <c r="E10" s="49">
        <v>-1.726433</v>
      </c>
      <c r="F10" s="49">
        <v>-2.302493</v>
      </c>
      <c r="G10" s="49">
        <v>-0.7189435</v>
      </c>
    </row>
    <row r="11" spans="1:7" ht="12.75">
      <c r="A11" t="s">
        <v>19</v>
      </c>
      <c r="B11" s="49">
        <v>2.631804</v>
      </c>
      <c r="C11" s="49">
        <v>0.9503395</v>
      </c>
      <c r="D11" s="49">
        <v>1.60714</v>
      </c>
      <c r="E11" s="49">
        <v>0.8379431</v>
      </c>
      <c r="F11" s="49">
        <v>13.1188</v>
      </c>
      <c r="G11" s="49">
        <v>2.945085</v>
      </c>
    </row>
    <row r="12" spans="1:7" ht="12.75">
      <c r="A12" t="s">
        <v>20</v>
      </c>
      <c r="B12" s="49">
        <v>0.08127603</v>
      </c>
      <c r="C12" s="49">
        <v>-0.5730395</v>
      </c>
      <c r="D12" s="49">
        <v>-0.3311474</v>
      </c>
      <c r="E12" s="49">
        <v>-0.2962864</v>
      </c>
      <c r="F12" s="49">
        <v>0.3115113</v>
      </c>
      <c r="G12" s="49">
        <v>-0.2355495</v>
      </c>
    </row>
    <row r="13" spans="1:7" ht="12.75">
      <c r="A13" t="s">
        <v>21</v>
      </c>
      <c r="B13" s="49">
        <v>-0.03773968</v>
      </c>
      <c r="C13" s="49">
        <v>-0.1378872</v>
      </c>
      <c r="D13" s="49">
        <v>-0.1834001</v>
      </c>
      <c r="E13" s="49">
        <v>0.07016385</v>
      </c>
      <c r="F13" s="49">
        <v>-0.2384</v>
      </c>
      <c r="G13" s="49">
        <v>-0.09761547</v>
      </c>
    </row>
    <row r="14" spans="1:7" ht="12.75">
      <c r="A14" t="s">
        <v>22</v>
      </c>
      <c r="B14" s="49">
        <v>0.02420722</v>
      </c>
      <c r="C14" s="49">
        <v>-0.002338625</v>
      </c>
      <c r="D14" s="49">
        <v>-0.06979285</v>
      </c>
      <c r="E14" s="49">
        <v>-0.1141567</v>
      </c>
      <c r="F14" s="49">
        <v>-0.05135187</v>
      </c>
      <c r="G14" s="49">
        <v>-0.04813156</v>
      </c>
    </row>
    <row r="15" spans="1:7" ht="12.75">
      <c r="A15" t="s">
        <v>23</v>
      </c>
      <c r="B15" s="49">
        <v>-0.4088234</v>
      </c>
      <c r="C15" s="49">
        <v>-0.2013044</v>
      </c>
      <c r="D15" s="49">
        <v>-0.1589613</v>
      </c>
      <c r="E15" s="49">
        <v>-0.2118337</v>
      </c>
      <c r="F15" s="49">
        <v>-0.3768529</v>
      </c>
      <c r="G15" s="49">
        <v>-0.2471493</v>
      </c>
    </row>
    <row r="16" spans="1:7" ht="12.75">
      <c r="A16" t="s">
        <v>24</v>
      </c>
      <c r="B16" s="49">
        <v>-0.006621466</v>
      </c>
      <c r="C16" s="49">
        <v>-0.0523497</v>
      </c>
      <c r="D16" s="49">
        <v>-0.0125811</v>
      </c>
      <c r="E16" s="49">
        <v>-0.01415447</v>
      </c>
      <c r="F16" s="49">
        <v>0.02508032</v>
      </c>
      <c r="G16" s="49">
        <v>-0.01665127</v>
      </c>
    </row>
    <row r="17" spans="1:7" ht="12.75">
      <c r="A17" t="s">
        <v>25</v>
      </c>
      <c r="B17" s="49">
        <v>-0.01132597</v>
      </c>
      <c r="C17" s="49">
        <v>-0.002005245</v>
      </c>
      <c r="D17" s="49">
        <v>-0.006370986</v>
      </c>
      <c r="E17" s="49">
        <v>-0.01865406</v>
      </c>
      <c r="F17" s="49">
        <v>-0.008998523</v>
      </c>
      <c r="G17" s="49">
        <v>-0.009343424</v>
      </c>
    </row>
    <row r="18" spans="1:7" ht="12.75">
      <c r="A18" t="s">
        <v>26</v>
      </c>
      <c r="B18" s="49">
        <v>0.03692619</v>
      </c>
      <c r="C18" s="49">
        <v>0.006333124</v>
      </c>
      <c r="D18" s="49">
        <v>0.04017691</v>
      </c>
      <c r="E18" s="49">
        <v>0.01609897</v>
      </c>
      <c r="F18" s="49">
        <v>0.0009885511</v>
      </c>
      <c r="G18" s="49">
        <v>0.02055399</v>
      </c>
    </row>
    <row r="19" spans="1:7" ht="12.75">
      <c r="A19" t="s">
        <v>27</v>
      </c>
      <c r="B19" s="49">
        <v>-0.2141469</v>
      </c>
      <c r="C19" s="49">
        <v>-0.192065</v>
      </c>
      <c r="D19" s="49">
        <v>-0.20377</v>
      </c>
      <c r="E19" s="49">
        <v>-0.1919145</v>
      </c>
      <c r="F19" s="49">
        <v>-0.1500758</v>
      </c>
      <c r="G19" s="49">
        <v>-0.1924608</v>
      </c>
    </row>
    <row r="20" spans="1:7" ht="12.75">
      <c r="A20" t="s">
        <v>28</v>
      </c>
      <c r="B20" s="49">
        <v>-0.005208819</v>
      </c>
      <c r="C20" s="49">
        <v>-0.002539658</v>
      </c>
      <c r="D20" s="49">
        <v>0.003079534</v>
      </c>
      <c r="E20" s="49">
        <v>0.006959908</v>
      </c>
      <c r="F20" s="49">
        <v>0.006233187</v>
      </c>
      <c r="G20" s="49">
        <v>0.001877145</v>
      </c>
    </row>
    <row r="21" spans="1:7" ht="12.75">
      <c r="A21" t="s">
        <v>29</v>
      </c>
      <c r="B21" s="49">
        <v>-64.03622</v>
      </c>
      <c r="C21" s="49">
        <v>33.34002</v>
      </c>
      <c r="D21" s="49">
        <v>19.60796</v>
      </c>
      <c r="E21" s="49">
        <v>3.582419</v>
      </c>
      <c r="F21" s="49">
        <v>-32.27128</v>
      </c>
      <c r="G21" s="49">
        <v>0.007702057</v>
      </c>
    </row>
    <row r="22" spans="1:7" ht="12.75">
      <c r="A22" t="s">
        <v>30</v>
      </c>
      <c r="B22" s="49">
        <v>88.81592</v>
      </c>
      <c r="C22" s="49">
        <v>62.67544</v>
      </c>
      <c r="D22" s="49">
        <v>-14.75109</v>
      </c>
      <c r="E22" s="49">
        <v>-50.89437</v>
      </c>
      <c r="F22" s="49">
        <v>-91.21911</v>
      </c>
      <c r="G22" s="49">
        <v>0</v>
      </c>
    </row>
    <row r="23" spans="1:7" ht="12.75">
      <c r="A23" t="s">
        <v>31</v>
      </c>
      <c r="B23" s="49">
        <v>-1.338027</v>
      </c>
      <c r="C23" s="49">
        <v>-2.217087</v>
      </c>
      <c r="D23" s="49">
        <v>-1.846151</v>
      </c>
      <c r="E23" s="49">
        <v>-3.414571</v>
      </c>
      <c r="F23" s="49">
        <v>8.118123</v>
      </c>
      <c r="G23" s="49">
        <v>-0.9126473</v>
      </c>
    </row>
    <row r="24" spans="1:7" ht="12.75">
      <c r="A24" t="s">
        <v>32</v>
      </c>
      <c r="B24" s="49">
        <v>-1.751023</v>
      </c>
      <c r="C24" s="49">
        <v>-1.515487</v>
      </c>
      <c r="D24" s="49">
        <v>1.74571</v>
      </c>
      <c r="E24" s="49">
        <v>1.785688</v>
      </c>
      <c r="F24" s="49">
        <v>2.328549</v>
      </c>
      <c r="G24" s="49">
        <v>0.5404163</v>
      </c>
    </row>
    <row r="25" spans="1:7" ht="12.75">
      <c r="A25" t="s">
        <v>33</v>
      </c>
      <c r="B25" s="49">
        <v>0.3299019</v>
      </c>
      <c r="C25" s="49">
        <v>-0.6834942</v>
      </c>
      <c r="D25" s="49">
        <v>-0.8463913</v>
      </c>
      <c r="E25" s="49">
        <v>-1.284711</v>
      </c>
      <c r="F25" s="49">
        <v>-0.04434077</v>
      </c>
      <c r="G25" s="49">
        <v>-0.6350857</v>
      </c>
    </row>
    <row r="26" spans="1:7" ht="12.75">
      <c r="A26" t="s">
        <v>34</v>
      </c>
      <c r="B26" s="49">
        <v>0.1957257</v>
      </c>
      <c r="C26" s="49">
        <v>0.07263376</v>
      </c>
      <c r="D26" s="49">
        <v>-0.1295623</v>
      </c>
      <c r="E26" s="49">
        <v>-0.2062573</v>
      </c>
      <c r="F26" s="49">
        <v>1.358471</v>
      </c>
      <c r="G26" s="49">
        <v>0.1459012</v>
      </c>
    </row>
    <row r="27" spans="1:7" ht="12.75">
      <c r="A27" t="s">
        <v>35</v>
      </c>
      <c r="B27" s="49">
        <v>0.2940589</v>
      </c>
      <c r="C27" s="49">
        <v>0.05617152</v>
      </c>
      <c r="D27" s="49">
        <v>-0.07441607</v>
      </c>
      <c r="E27" s="49">
        <v>0.08594096</v>
      </c>
      <c r="F27" s="49">
        <v>0.3367181</v>
      </c>
      <c r="G27" s="49">
        <v>0.1038135</v>
      </c>
    </row>
    <row r="28" spans="1:7" ht="12.75">
      <c r="A28" t="s">
        <v>36</v>
      </c>
      <c r="B28" s="49">
        <v>-0.1667605</v>
      </c>
      <c r="C28" s="49">
        <v>0.2464518</v>
      </c>
      <c r="D28" s="49">
        <v>0.2400433</v>
      </c>
      <c r="E28" s="49">
        <v>0.5646848</v>
      </c>
      <c r="F28" s="49">
        <v>0.367388</v>
      </c>
      <c r="G28" s="49">
        <v>0.2775732</v>
      </c>
    </row>
    <row r="29" spans="1:7" ht="12.75">
      <c r="A29" t="s">
        <v>37</v>
      </c>
      <c r="B29" s="49">
        <v>0.09972953</v>
      </c>
      <c r="C29" s="49">
        <v>-0.09624013</v>
      </c>
      <c r="D29" s="49">
        <v>-0.1321324</v>
      </c>
      <c r="E29" s="49">
        <v>-0.06237684</v>
      </c>
      <c r="F29" s="49">
        <v>-0.08607978</v>
      </c>
      <c r="G29" s="49">
        <v>-0.06691935</v>
      </c>
    </row>
    <row r="30" spans="1:7" ht="12.75">
      <c r="A30" t="s">
        <v>38</v>
      </c>
      <c r="B30" s="49">
        <v>0.003501181</v>
      </c>
      <c r="C30" s="49">
        <v>0.00223963</v>
      </c>
      <c r="D30" s="49">
        <v>0.02218808</v>
      </c>
      <c r="E30" s="49">
        <v>0.02750997</v>
      </c>
      <c r="F30" s="49">
        <v>0.29744</v>
      </c>
      <c r="G30" s="49">
        <v>0.05259806</v>
      </c>
    </row>
    <row r="31" spans="1:7" ht="12.75">
      <c r="A31" t="s">
        <v>39</v>
      </c>
      <c r="B31" s="49">
        <v>0.03421514</v>
      </c>
      <c r="C31" s="49">
        <v>0.01151321</v>
      </c>
      <c r="D31" s="49">
        <v>-0.0181417</v>
      </c>
      <c r="E31" s="49">
        <v>0.04672415</v>
      </c>
      <c r="F31" s="49">
        <v>0.01151033</v>
      </c>
      <c r="G31" s="49">
        <v>0.01614836</v>
      </c>
    </row>
    <row r="32" spans="1:7" ht="12.75">
      <c r="A32" t="s">
        <v>40</v>
      </c>
      <c r="B32" s="49">
        <v>-0.03232664</v>
      </c>
      <c r="C32" s="49">
        <v>0.04963609</v>
      </c>
      <c r="D32" s="49">
        <v>0.02511502</v>
      </c>
      <c r="E32" s="49">
        <v>0.08023827</v>
      </c>
      <c r="F32" s="49">
        <v>0.0387705</v>
      </c>
      <c r="G32" s="49">
        <v>0.03775499</v>
      </c>
    </row>
    <row r="33" spans="1:7" ht="12.75">
      <c r="A33" t="s">
        <v>41</v>
      </c>
      <c r="B33" s="49">
        <v>0.118003</v>
      </c>
      <c r="C33" s="49">
        <v>0.06907727</v>
      </c>
      <c r="D33" s="49">
        <v>0.06923806</v>
      </c>
      <c r="E33" s="49">
        <v>0.07769494</v>
      </c>
      <c r="F33" s="49">
        <v>0.04633411</v>
      </c>
      <c r="G33" s="49">
        <v>0.07526466</v>
      </c>
    </row>
    <row r="34" spans="1:7" ht="12.75">
      <c r="A34" t="s">
        <v>42</v>
      </c>
      <c r="B34" s="49">
        <v>-0.0156854</v>
      </c>
      <c r="C34" s="49">
        <v>-0.006703839</v>
      </c>
      <c r="D34" s="49">
        <v>-0.001941383</v>
      </c>
      <c r="E34" s="49">
        <v>0.005745198</v>
      </c>
      <c r="F34" s="49">
        <v>-0.01447457</v>
      </c>
      <c r="G34" s="49">
        <v>-0.004895976</v>
      </c>
    </row>
    <row r="35" spans="1:7" ht="12.75">
      <c r="A35" t="s">
        <v>43</v>
      </c>
      <c r="B35" s="49">
        <v>-0.0013866</v>
      </c>
      <c r="C35" s="49">
        <v>-0.002116745</v>
      </c>
      <c r="D35" s="49">
        <v>-0.004373434</v>
      </c>
      <c r="E35" s="49">
        <v>0.001053989</v>
      </c>
      <c r="F35" s="49">
        <v>0.005535818</v>
      </c>
      <c r="G35" s="49">
        <v>-0.0007721147</v>
      </c>
    </row>
    <row r="36" spans="1:6" ht="12.75">
      <c r="A36" t="s">
        <v>44</v>
      </c>
      <c r="B36" s="49">
        <v>20.9259</v>
      </c>
      <c r="C36" s="49">
        <v>20.92285</v>
      </c>
      <c r="D36" s="49">
        <v>20.93506</v>
      </c>
      <c r="E36" s="49">
        <v>20.93506</v>
      </c>
      <c r="F36" s="49">
        <v>20.94116</v>
      </c>
    </row>
    <row r="37" spans="1:6" ht="12.75">
      <c r="A37" t="s">
        <v>45</v>
      </c>
      <c r="B37" s="49">
        <v>0.2248128</v>
      </c>
      <c r="C37" s="49">
        <v>0.1714071</v>
      </c>
      <c r="D37" s="49">
        <v>0.1210531</v>
      </c>
      <c r="E37" s="49">
        <v>0.1073202</v>
      </c>
      <c r="F37" s="49">
        <v>0.07832845</v>
      </c>
    </row>
    <row r="38" spans="1:7" ht="12.75">
      <c r="A38" t="s">
        <v>55</v>
      </c>
      <c r="B38" s="49">
        <v>0.0002158041</v>
      </c>
      <c r="C38" s="49">
        <v>-0.0001516153</v>
      </c>
      <c r="D38" s="49">
        <v>8.324087E-05</v>
      </c>
      <c r="E38" s="49">
        <v>-0.0001714195</v>
      </c>
      <c r="F38" s="49">
        <v>0.0001981689</v>
      </c>
      <c r="G38" s="49">
        <v>0.0001845717</v>
      </c>
    </row>
    <row r="39" spans="1:7" ht="12.75">
      <c r="A39" t="s">
        <v>56</v>
      </c>
      <c r="B39" s="49">
        <v>0.0001069449</v>
      </c>
      <c r="C39" s="49">
        <v>-5.572777E-05</v>
      </c>
      <c r="D39" s="49">
        <v>-3.321073E-05</v>
      </c>
      <c r="E39" s="49">
        <v>0</v>
      </c>
      <c r="F39" s="49">
        <v>5.666886E-05</v>
      </c>
      <c r="G39" s="49">
        <v>0.0007079606</v>
      </c>
    </row>
    <row r="40" spans="2:7" ht="12.75">
      <c r="B40" t="s">
        <v>46</v>
      </c>
      <c r="C40">
        <v>-0.003746</v>
      </c>
      <c r="D40" t="s">
        <v>47</v>
      </c>
      <c r="E40">
        <v>3.117269</v>
      </c>
      <c r="F40" t="s">
        <v>48</v>
      </c>
      <c r="G40">
        <v>54.921196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0.00021580417087415724</v>
      </c>
      <c r="C50">
        <f>-0.017/(C7*C7+C22*C22)*(C21*C22+C6*C7)</f>
        <v>-0.0001516152763043018</v>
      </c>
      <c r="D50">
        <f>-0.017/(D7*D7+D22*D22)*(D21*D22+D6*D7)</f>
        <v>8.324086946537128E-05</v>
      </c>
      <c r="E50">
        <f>-0.017/(E7*E7+E22*E22)*(E21*E22+E6*E7)</f>
        <v>-0.00017141942458794075</v>
      </c>
      <c r="F50">
        <f>-0.017/(F7*F7+F22*F22)*(F21*F22+F6*F7)</f>
        <v>0.0001981688717499415</v>
      </c>
      <c r="G50">
        <f>(B50*B$4+C50*C$4+D50*D$4+E50*E$4+F50*F$4)/SUM(B$4:F$4)</f>
        <v>1.5075315519442606E-08</v>
      </c>
    </row>
    <row r="51" spans="1:7" ht="12.75">
      <c r="A51" t="s">
        <v>59</v>
      </c>
      <c r="B51">
        <f>-0.017/(B7*B7+B22*B22)*(B21*B7-B6*B22)</f>
        <v>0.00010694488940239746</v>
      </c>
      <c r="C51">
        <f>-0.017/(C7*C7+C22*C22)*(C21*C7-C6*C22)</f>
        <v>-5.572777858469064E-05</v>
      </c>
      <c r="D51">
        <f>-0.017/(D7*D7+D22*D22)*(D21*D7-D6*D22)</f>
        <v>-3.32107426442838E-05</v>
      </c>
      <c r="E51">
        <f>-0.017/(E7*E7+E22*E22)*(E21*E7-E6*E22)</f>
        <v>-6.962540662016576E-06</v>
      </c>
      <c r="F51">
        <f>-0.017/(F7*F7+F22*F22)*(F21*F7-F6*F22)</f>
        <v>5.6668854811073386E-05</v>
      </c>
      <c r="G51">
        <f>(B51*B$4+C51*C$4+D51*D$4+E51*E$4+F51*F$4)/SUM(B$4:F$4)</f>
        <v>5.802775868906107E-10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10000.004634752604</v>
      </c>
      <c r="C62">
        <f>C7+(2/0.017)*(C8*C50-C23*C51)</f>
        <v>10000.012080964092</v>
      </c>
      <c r="D62">
        <f>D7+(2/0.017)*(D8*D50-D23*D51)</f>
        <v>9999.995789796169</v>
      </c>
      <c r="E62">
        <f>E7+(2/0.017)*(E8*E50-E23*E51)</f>
        <v>9999.942766934495</v>
      </c>
      <c r="F62">
        <f>F7+(2/0.017)*(F8*F50-F23*F51)</f>
        <v>9999.944051099696</v>
      </c>
    </row>
    <row r="63" spans="1:6" ht="12.75">
      <c r="A63" t="s">
        <v>67</v>
      </c>
      <c r="B63">
        <f>B8+(3/0.017)*(B9*B50-B24*B51)</f>
        <v>-0.4588263480395473</v>
      </c>
      <c r="C63">
        <f>C8+(3/0.017)*(C9*C50-C24*C51)</f>
        <v>-1.5058613715302558</v>
      </c>
      <c r="D63">
        <f>D8+(3/0.017)*(D9*D50-D24*D51)</f>
        <v>0.31461611380483534</v>
      </c>
      <c r="E63">
        <f>E8+(3/0.017)*(E9*E50-E24*E51)</f>
        <v>2.6874411931151374</v>
      </c>
      <c r="F63">
        <f>F8+(3/0.017)*(F9*F50-F24*F51)</f>
        <v>-0.15873379016082784</v>
      </c>
    </row>
    <row r="64" spans="1:6" ht="12.75">
      <c r="A64" t="s">
        <v>68</v>
      </c>
      <c r="B64">
        <f>B9+(4/0.017)*(B10*B50-B25*B51)</f>
        <v>-0.30186489390746785</v>
      </c>
      <c r="C64">
        <f>C9+(4/0.017)*(C10*C50-C25*C51)</f>
        <v>-0.06616683459690184</v>
      </c>
      <c r="D64">
        <f>D9+(4/0.017)*(D10*D50-D25*D51)</f>
        <v>-0.1669298803320838</v>
      </c>
      <c r="E64">
        <f>E9+(4/0.017)*(E10*E50-E25*E51)</f>
        <v>0.5310210467936923</v>
      </c>
      <c r="F64">
        <f>F9+(4/0.017)*(F10*F50-F25*F51)</f>
        <v>-1.740287341027011</v>
      </c>
    </row>
    <row r="65" spans="1:6" ht="12.75">
      <c r="A65" t="s">
        <v>69</v>
      </c>
      <c r="B65">
        <f>B10+(5/0.017)*(B11*B50-B26*B51)</f>
        <v>0.24665523611281873</v>
      </c>
      <c r="C65">
        <f>C10+(5/0.017)*(C11*C50-C26*C51)</f>
        <v>0.2523122741822534</v>
      </c>
      <c r="D65">
        <f>D10+(5/0.017)*(D11*D50-D26*D51)</f>
        <v>-0.29547836742621314</v>
      </c>
      <c r="E65">
        <f>E10+(5/0.017)*(E11*E50-E26*E51)</f>
        <v>-1.7691023526110363</v>
      </c>
      <c r="F65">
        <f>F10+(5/0.017)*(F11*F50-F26*F51)</f>
        <v>-1.5605062944561534</v>
      </c>
    </row>
    <row r="66" spans="1:6" ht="12.75">
      <c r="A66" t="s">
        <v>70</v>
      </c>
      <c r="B66">
        <f>B11+(6/0.017)*(B12*B50-B27*B51)</f>
        <v>2.6268951563745184</v>
      </c>
      <c r="C66">
        <f>C11+(6/0.017)*(C12*C50-C27*C51)</f>
        <v>0.9821083904076839</v>
      </c>
      <c r="D66">
        <f>D11+(6/0.017)*(D12*D50-D27*D51)</f>
        <v>1.5965389139600354</v>
      </c>
      <c r="E66">
        <f>E11+(6/0.017)*(E12*E50-E27*E51)</f>
        <v>0.8560799041046231</v>
      </c>
      <c r="F66">
        <f>F11+(6/0.017)*(F12*F50-F27*F51)</f>
        <v>13.133853087201365</v>
      </c>
    </row>
    <row r="67" spans="1:6" ht="12.75">
      <c r="A67" t="s">
        <v>71</v>
      </c>
      <c r="B67">
        <f>B12+(7/0.017)*(B13*B50-B28*B51)</f>
        <v>0.0852659488320075</v>
      </c>
      <c r="C67">
        <f>C12+(7/0.017)*(C13*C50-C28*C51)</f>
        <v>-0.5587759634774604</v>
      </c>
      <c r="D67">
        <f>D12+(7/0.017)*(D13*D50-D28*D51)</f>
        <v>-0.3341509630982212</v>
      </c>
      <c r="E67">
        <f>E12+(7/0.017)*(E13*E50-E28*E51)</f>
        <v>-0.2996199671405037</v>
      </c>
      <c r="F67">
        <f>F12+(7/0.017)*(F13*F50-F28*F51)</f>
        <v>0.2834853933061402</v>
      </c>
    </row>
    <row r="68" spans="1:6" ht="12.75">
      <c r="A68" t="s">
        <v>72</v>
      </c>
      <c r="B68">
        <f>B13+(8/0.017)*(B14*B50-B29*B51)</f>
        <v>-0.04030040683046342</v>
      </c>
      <c r="C68">
        <f>C13+(8/0.017)*(C14*C50-C29*C51)</f>
        <v>-0.1402442246494375</v>
      </c>
      <c r="D68">
        <f>D13+(8/0.017)*(D14*D50-D29*D51)</f>
        <v>-0.18819908006957073</v>
      </c>
      <c r="E68">
        <f>E13+(8/0.017)*(E14*E50-E29*E51)</f>
        <v>0.0791682615491718</v>
      </c>
      <c r="F68">
        <f>F13+(8/0.017)*(F14*F50-F29*F51)</f>
        <v>-0.24089331745184026</v>
      </c>
    </row>
    <row r="69" spans="1:6" ht="12.75">
      <c r="A69" t="s">
        <v>73</v>
      </c>
      <c r="B69">
        <f>B14+(9/0.017)*(B15*B50-B30*B51)</f>
        <v>-0.02269878321011707</v>
      </c>
      <c r="C69">
        <f>C14+(9/0.017)*(C15*C50-C30*C51)</f>
        <v>0.013885533028718228</v>
      </c>
      <c r="D69">
        <f>D14+(9/0.017)*(D15*D50-D30*D51)</f>
        <v>-0.07640795281636792</v>
      </c>
      <c r="E69">
        <f>E14+(9/0.017)*(E15*E50-E30*E51)</f>
        <v>-0.09483107928096277</v>
      </c>
      <c r="F69">
        <f>F14+(9/0.017)*(F15*F50-F30*F51)</f>
        <v>-0.0998121572737231</v>
      </c>
    </row>
    <row r="70" spans="1:6" ht="12.75">
      <c r="A70" t="s">
        <v>74</v>
      </c>
      <c r="B70">
        <f>B15+(10/0.017)*(B16*B50-B31*B51)</f>
        <v>-0.411816384907817</v>
      </c>
      <c r="C70">
        <f>C15+(10/0.017)*(C16*C50-C31*C51)</f>
        <v>-0.196258153030808</v>
      </c>
      <c r="D70">
        <f>D15+(10/0.017)*(D16*D50-D31*D51)</f>
        <v>-0.15993174766627094</v>
      </c>
      <c r="E70">
        <f>E15+(10/0.017)*(E16*E50-E31*E51)</f>
        <v>-0.21021507064881154</v>
      </c>
      <c r="F70">
        <f>F15+(10/0.017)*(F16*F50-F31*F51)</f>
        <v>-0.3743129814718059</v>
      </c>
    </row>
    <row r="71" spans="1:6" ht="12.75">
      <c r="A71" t="s">
        <v>75</v>
      </c>
      <c r="B71">
        <f>B16+(11/0.017)*(B17*B50-B32*B51)</f>
        <v>-0.005966010051887593</v>
      </c>
      <c r="C71">
        <f>C16+(11/0.017)*(C17*C50-C32*C51)</f>
        <v>-0.05036314218301832</v>
      </c>
      <c r="D71">
        <f>D16+(11/0.017)*(D17*D50-D32*D51)</f>
        <v>-0.012384548084171903</v>
      </c>
      <c r="E71">
        <f>E16+(11/0.017)*(E17*E50-E32*E51)</f>
        <v>-0.011723903238912255</v>
      </c>
      <c r="F71">
        <f>F16+(11/0.017)*(F17*F50-F32*F51)</f>
        <v>0.022504827244496185</v>
      </c>
    </row>
    <row r="72" spans="1:6" ht="12.75">
      <c r="A72" t="s">
        <v>76</v>
      </c>
      <c r="B72">
        <f>B17+(12/0.017)*(B18*B50-B33*B51)</f>
        <v>-0.014609023153642008</v>
      </c>
      <c r="C72">
        <f>C17+(12/0.017)*(C18*C50-C33*C51)</f>
        <v>3.4278150116815245E-05</v>
      </c>
      <c r="D72">
        <f>D17+(12/0.017)*(D18*D50-D33*D51)</f>
        <v>-0.0023871213086954475</v>
      </c>
      <c r="E72">
        <f>E17+(12/0.017)*(E18*E50-E33*E51)</f>
        <v>-0.020220216702265117</v>
      </c>
      <c r="F72">
        <f>F17+(12/0.017)*(F18*F50-F33*F51)</f>
        <v>-0.010713676573813745</v>
      </c>
    </row>
    <row r="73" spans="1:6" ht="12.75">
      <c r="A73" t="s">
        <v>77</v>
      </c>
      <c r="B73">
        <f>B18+(13/0.017)*(B19*B50-B34*B51)</f>
        <v>0.002869003481764526</v>
      </c>
      <c r="C73">
        <f>C18+(13/0.017)*(C19*C50-C34*C51)</f>
        <v>0.028315663637826</v>
      </c>
      <c r="D73">
        <f>D18+(13/0.017)*(D19*D50-D34*D51)</f>
        <v>0.027156670726594476</v>
      </c>
      <c r="E73">
        <f>E18+(13/0.017)*(E19*E50-E34*E51)</f>
        <v>0.041286756255999583</v>
      </c>
      <c r="F73">
        <f>F18+(13/0.017)*(F19*F50-F34*F51)</f>
        <v>-0.021126815402554882</v>
      </c>
    </row>
    <row r="74" spans="1:6" ht="12.75">
      <c r="A74" t="s">
        <v>78</v>
      </c>
      <c r="B74">
        <f>B19+(14/0.017)*(B20*B50-B35*B51)</f>
        <v>-0.21495049594978616</v>
      </c>
      <c r="C74">
        <f>C19+(14/0.017)*(C20*C50-C35*C51)</f>
        <v>-0.1918450439801227</v>
      </c>
      <c r="D74">
        <f>D19+(14/0.017)*(D20*D50-D35*D51)</f>
        <v>-0.20367850744980742</v>
      </c>
      <c r="E74">
        <f>E19+(14/0.017)*(E20*E50-E35*E51)</f>
        <v>-0.19289097939799132</v>
      </c>
      <c r="F74">
        <f>F19+(14/0.017)*(F20*F50-F35*F51)</f>
        <v>-0.14931690515519327</v>
      </c>
    </row>
    <row r="75" spans="1:6" ht="12.75">
      <c r="A75" t="s">
        <v>79</v>
      </c>
      <c r="B75" s="49">
        <f>B20</f>
        <v>-0.005208819</v>
      </c>
      <c r="C75" s="49">
        <f>C20</f>
        <v>-0.002539658</v>
      </c>
      <c r="D75" s="49">
        <f>D20</f>
        <v>0.003079534</v>
      </c>
      <c r="E75" s="49">
        <f>E20</f>
        <v>0.006959908</v>
      </c>
      <c r="F75" s="49">
        <f>F20</f>
        <v>0.006233187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88.77590332648158</v>
      </c>
      <c r="C82">
        <f>C22+(2/0.017)*(C8*C51+C23*C50)</f>
        <v>62.72476961119082</v>
      </c>
      <c r="D82">
        <f>D22+(2/0.017)*(D8*D51+D23*D50)</f>
        <v>-14.770367539926092</v>
      </c>
      <c r="E82">
        <f>E22+(2/0.017)*(E8*E51+E23*E50)</f>
        <v>-50.82771940790271</v>
      </c>
      <c r="F82">
        <f>F22+(2/0.017)*(F8*F51+F23*F50)</f>
        <v>-91.0303663675618</v>
      </c>
    </row>
    <row r="83" spans="1:6" ht="12.75">
      <c r="A83" t="s">
        <v>82</v>
      </c>
      <c r="B83">
        <f>B23+(3/0.017)*(B9*B51+B24*B50)</f>
        <v>-1.4103338677121504</v>
      </c>
      <c r="C83">
        <f>C23+(3/0.017)*(C9*C51+C24*C50)</f>
        <v>-2.1760795811663804</v>
      </c>
      <c r="D83">
        <f>D23+(3/0.017)*(D9*D51+D24*D50)</f>
        <v>-1.8196060013126512</v>
      </c>
      <c r="E83">
        <f>E23+(3/0.017)*(E9*E51+E24*E50)</f>
        <v>-3.469158415874871</v>
      </c>
      <c r="F83">
        <f>F23+(3/0.017)*(F9*F51+F24*F50)</f>
        <v>8.18321882360668</v>
      </c>
    </row>
    <row r="84" spans="1:6" ht="12.75">
      <c r="A84" t="s">
        <v>83</v>
      </c>
      <c r="B84">
        <f>B24+(4/0.017)*(B10*B51+B25*B50)</f>
        <v>-1.73211324178875</v>
      </c>
      <c r="C84">
        <f>C24+(4/0.017)*(C10*C51+C25*C50)</f>
        <v>-1.494952397889228</v>
      </c>
      <c r="D84">
        <f>D24+(4/0.017)*(D10*D51+D25*D50)</f>
        <v>1.7317390402245536</v>
      </c>
      <c r="E84">
        <f>E24+(4/0.017)*(E10*E51+E25*E50)</f>
        <v>1.8403338306693047</v>
      </c>
      <c r="F84">
        <f>F24+(4/0.017)*(F10*F51+F25*F50)</f>
        <v>2.295780387792015</v>
      </c>
    </row>
    <row r="85" spans="1:6" ht="12.75">
      <c r="A85" t="s">
        <v>84</v>
      </c>
      <c r="B85">
        <f>B25+(5/0.017)*(B11*B51+B26*B50)</f>
        <v>0.425106726504721</v>
      </c>
      <c r="C85">
        <f>C25+(5/0.017)*(C11*C51+C26*C50)</f>
        <v>-0.7023096990669724</v>
      </c>
      <c r="D85">
        <f>D25+(5/0.017)*(D11*D51+D26*D50)</f>
        <v>-0.8652616504221374</v>
      </c>
      <c r="E85">
        <f>E25+(5/0.017)*(E11*E51+E26*E50)</f>
        <v>-1.276027972124454</v>
      </c>
      <c r="F85">
        <f>F25+(5/0.017)*(F11*F51+F26*F50)</f>
        <v>0.2534927705501542</v>
      </c>
    </row>
    <row r="86" spans="1:6" ht="12.75">
      <c r="A86" t="s">
        <v>85</v>
      </c>
      <c r="B86">
        <f>B26+(6/0.017)*(B12*B51+B27*B50)</f>
        <v>0.2211908269913233</v>
      </c>
      <c r="C86">
        <f>C26+(6/0.017)*(C12*C51+C27*C50)</f>
        <v>0.08089885100625267</v>
      </c>
      <c r="D86">
        <f>D26+(6/0.017)*(D12*D51+D27*D50)</f>
        <v>-0.1278670555142137</v>
      </c>
      <c r="E86">
        <f>E26+(6/0.017)*(E12*E51+E27*E50)</f>
        <v>-0.21072872722498803</v>
      </c>
      <c r="F86">
        <f>F26+(6/0.017)*(F12*F51+F27*F50)</f>
        <v>1.3882521886846444</v>
      </c>
    </row>
    <row r="87" spans="1:6" ht="12.75">
      <c r="A87" t="s">
        <v>86</v>
      </c>
      <c r="B87">
        <f>B27+(7/0.017)*(B13*B51+B28*B50)</f>
        <v>0.2775785622714593</v>
      </c>
      <c r="C87">
        <f>C27+(7/0.017)*(C13*C51+C28*C50)</f>
        <v>0.043949639246470176</v>
      </c>
      <c r="D87">
        <f>D27+(7/0.017)*(D13*D51+D28*D50)</f>
        <v>-0.06368043084331705</v>
      </c>
      <c r="E87">
        <f>E27+(7/0.017)*(E13*E51+E28*E50)</f>
        <v>0.04588182852721792</v>
      </c>
      <c r="F87">
        <f>F27+(7/0.017)*(F13*F51+F28*F50)</f>
        <v>0.3611336925454443</v>
      </c>
    </row>
    <row r="88" spans="1:6" ht="12.75">
      <c r="A88" t="s">
        <v>87</v>
      </c>
      <c r="B88">
        <f>B28+(8/0.017)*(B14*B51+B29*B50)</f>
        <v>-0.15541420023578406</v>
      </c>
      <c r="C88">
        <f>C28+(8/0.017)*(C14*C51+C29*C50)</f>
        <v>0.25337970601303744</v>
      </c>
      <c r="D88">
        <f>D28+(8/0.017)*(D14*D51+D29*D50)</f>
        <v>0.23595815012668933</v>
      </c>
      <c r="E88">
        <f>E28+(8/0.017)*(E14*E51+E29*E50)</f>
        <v>0.570090645969885</v>
      </c>
      <c r="F88">
        <f>F28+(8/0.017)*(F14*F51+F29*F50)</f>
        <v>0.3579911131536987</v>
      </c>
    </row>
    <row r="89" spans="1:6" ht="12.75">
      <c r="A89" t="s">
        <v>88</v>
      </c>
      <c r="B89">
        <f>B29+(9/0.017)*(B15*B51+B30*B50)</f>
        <v>0.07698282208717996</v>
      </c>
      <c r="C89">
        <f>C29+(9/0.017)*(C15*C51+C30*C50)</f>
        <v>-0.09048082622408873</v>
      </c>
      <c r="D89">
        <f>D29+(9/0.017)*(D15*D51+D30*D50)</f>
        <v>-0.12835971758464637</v>
      </c>
      <c r="E89">
        <f>E29+(9/0.017)*(E15*E51+E30*E50)</f>
        <v>-0.0640925801354097</v>
      </c>
      <c r="F89">
        <f>F29+(9/0.017)*(F15*F51+F30*F50)</f>
        <v>-0.06618050103278612</v>
      </c>
    </row>
    <row r="90" spans="1:6" ht="12.75">
      <c r="A90" t="s">
        <v>89</v>
      </c>
      <c r="B90">
        <f>B30+(10/0.017)*(B16*B51+B31*B50)</f>
        <v>0.007428026864700869</v>
      </c>
      <c r="C90">
        <f>C30+(10/0.017)*(C16*C51+C31*C50)</f>
        <v>0.002928897044279723</v>
      </c>
      <c r="D90">
        <f>D30+(10/0.017)*(D16*D51+D31*D50)</f>
        <v>0.021545548701589454</v>
      </c>
      <c r="E90">
        <f>E30+(10/0.017)*(E16*E51+E31*E50)</f>
        <v>0.022856513626802154</v>
      </c>
      <c r="F90">
        <f>F30+(10/0.017)*(F16*F51+F31*F50)</f>
        <v>0.29961780124839105</v>
      </c>
    </row>
    <row r="91" spans="1:6" ht="12.75">
      <c r="A91" t="s">
        <v>90</v>
      </c>
      <c r="B91">
        <f>B31+(11/0.017)*(B17*B51+B32*B50)</f>
        <v>0.02891735989028855</v>
      </c>
      <c r="C91">
        <f>C31+(11/0.017)*(C17*C51+C32*C50)</f>
        <v>0.006716018343698914</v>
      </c>
      <c r="D91">
        <f>D31+(11/0.017)*(D17*D51+D32*D50)</f>
        <v>-0.016652053290785777</v>
      </c>
      <c r="E91">
        <f>E31+(11/0.017)*(E17*E51+E32*E50)</f>
        <v>0.0379082851386605</v>
      </c>
      <c r="F91">
        <f>F31+(11/0.017)*(F17*F51+F32*F50)</f>
        <v>0.016151793102151764</v>
      </c>
    </row>
    <row r="92" spans="1:6" ht="12.75">
      <c r="A92" t="s">
        <v>91</v>
      </c>
      <c r="B92">
        <f>B32+(12/0.017)*(B18*B51+B33*B50)</f>
        <v>-0.011563388083812874</v>
      </c>
      <c r="C92">
        <f>C32+(12/0.017)*(C18*C51+C33*C50)</f>
        <v>0.041994136840410645</v>
      </c>
      <c r="D92">
        <f>D32+(12/0.017)*(D18*D51+D33*D50)</f>
        <v>0.028241465620877405</v>
      </c>
      <c r="E92">
        <f>E32+(12/0.017)*(E18*E51+E33*E50)</f>
        <v>0.07075790884133917</v>
      </c>
      <c r="F92">
        <f>F32+(12/0.017)*(F18*F51+F33*F50)</f>
        <v>0.04529144001952723</v>
      </c>
    </row>
    <row r="93" spans="1:6" ht="12.75">
      <c r="A93" t="s">
        <v>92</v>
      </c>
      <c r="B93">
        <f>B33+(13/0.017)*(B19*B51+B34*B50)</f>
        <v>0.09790125961079146</v>
      </c>
      <c r="C93">
        <f>C33+(13/0.017)*(C19*C51+C34*C50)</f>
        <v>0.07803943956176418</v>
      </c>
      <c r="D93">
        <f>D33+(13/0.017)*(D19*D51+D34*D50)</f>
        <v>0.0742895163562721</v>
      </c>
      <c r="E93">
        <f>E33+(13/0.017)*(E19*E51+E34*E50)</f>
        <v>0.07796363774526462</v>
      </c>
      <c r="F93">
        <f>F33+(13/0.017)*(F19*F51+F34*F50)</f>
        <v>0.03763708482066611</v>
      </c>
    </row>
    <row r="94" spans="1:6" ht="12.75">
      <c r="A94" t="s">
        <v>93</v>
      </c>
      <c r="B94">
        <f>B34+(14/0.017)*(B20*B51+B35*B50)</f>
        <v>-0.016390580523110997</v>
      </c>
      <c r="C94">
        <f>C34+(14/0.017)*(C20*C51+C35*C50)</f>
        <v>-0.006322989277974222</v>
      </c>
      <c r="D94">
        <f>D34+(14/0.017)*(D20*D51+D35*D50)</f>
        <v>-0.002325412931639314</v>
      </c>
      <c r="E94">
        <f>E34+(14/0.017)*(E20*E51+E35*E50)</f>
        <v>0.005556500375001013</v>
      </c>
      <c r="F94">
        <f>F34+(14/0.017)*(F20*F51+F35*F50)</f>
        <v>-0.01328024286650541</v>
      </c>
    </row>
    <row r="95" spans="1:6" ht="12.75">
      <c r="A95" t="s">
        <v>94</v>
      </c>
      <c r="B95" s="49">
        <f>B35</f>
        <v>-0.0013866</v>
      </c>
      <c r="C95" s="49">
        <f>C35</f>
        <v>-0.002116745</v>
      </c>
      <c r="D95" s="49">
        <f>D35</f>
        <v>-0.004373434</v>
      </c>
      <c r="E95" s="49">
        <f>E35</f>
        <v>0.001053989</v>
      </c>
      <c r="F95" s="49">
        <f>F35</f>
        <v>0.005535818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-0.45882613538498473</v>
      </c>
      <c r="C103">
        <f>C63*10000/C62</f>
        <v>-1.5058595523067377</v>
      </c>
      <c r="D103">
        <f>D63*10000/D62</f>
        <v>0.31461624626468787</v>
      </c>
      <c r="E103">
        <f>E63*10000/E62</f>
        <v>2.6874565742529533</v>
      </c>
      <c r="F103">
        <f>F63*10000/F62</f>
        <v>-0.15873467826389673</v>
      </c>
      <c r="G103">
        <f>AVERAGE(C103:E103)</f>
        <v>0.4987377560703011</v>
      </c>
      <c r="H103">
        <f>STDEV(C103:E103)</f>
        <v>2.1027126722631926</v>
      </c>
      <c r="I103">
        <f>(B103*B4+C103*C4+D103*D4+E103*E4+F103*F4)/SUM(B4:F4)</f>
        <v>0.2720608493946163</v>
      </c>
      <c r="K103">
        <f>(LN(H103)+LN(H123))/2-LN(K114*K115^3)</f>
        <v>-3.5777334637988147</v>
      </c>
    </row>
    <row r="104" spans="1:11" ht="12.75">
      <c r="A104" t="s">
        <v>68</v>
      </c>
      <c r="B104">
        <f>B64*10000/B62</f>
        <v>-0.30186475400062235</v>
      </c>
      <c r="C104">
        <f>C64*10000/C62</f>
        <v>-0.06616675466108313</v>
      </c>
      <c r="D104">
        <f>D64*10000/D62</f>
        <v>-0.16692995061299556</v>
      </c>
      <c r="E104">
        <f>E64*10000/E62</f>
        <v>0.5310240860073222</v>
      </c>
      <c r="F104">
        <f>F64*10000/F62</f>
        <v>-1.7402970777977815</v>
      </c>
      <c r="G104">
        <f>AVERAGE(C104:E104)</f>
        <v>0.09930912691108118</v>
      </c>
      <c r="H104">
        <f>STDEV(C104:E104)</f>
        <v>0.3772554305046021</v>
      </c>
      <c r="I104">
        <f>(B104*B4+C104*C4+D104*D4+E104*E4+F104*F4)/SUM(B4:F4)</f>
        <v>-0.20382836627584938</v>
      </c>
      <c r="K104">
        <f>(LN(H104)+LN(H124))/2-LN(K114*K115^4)</f>
        <v>-3.4550287821412127</v>
      </c>
    </row>
    <row r="105" spans="1:11" ht="12.75">
      <c r="A105" t="s">
        <v>69</v>
      </c>
      <c r="B105">
        <f>B65*10000/B62</f>
        <v>0.24665512179427193</v>
      </c>
      <c r="C105">
        <f>C65*10000/C62</f>
        <v>0.2523119693650692</v>
      </c>
      <c r="D105">
        <f>D65*10000/D62</f>
        <v>-0.29547849182868097</v>
      </c>
      <c r="E105">
        <f>E65*10000/E62</f>
        <v>-1.769112477784069</v>
      </c>
      <c r="F105">
        <f>F65*10000/F62</f>
        <v>-1.560515025366111</v>
      </c>
      <c r="G105">
        <f>AVERAGE(C105:E105)</f>
        <v>-0.6040930000825603</v>
      </c>
      <c r="H105">
        <f>STDEV(C105:E105)</f>
        <v>1.0454527176834147</v>
      </c>
      <c r="I105">
        <f>(B105*B4+C105*C4+D105*D4+E105*E4+F105*F4)/SUM(B4:F4)</f>
        <v>-0.6078544670995195</v>
      </c>
      <c r="K105">
        <f>(LN(H105)+LN(H125))/2-LN(K114*K115^5)</f>
        <v>-3.28299076506956</v>
      </c>
    </row>
    <row r="106" spans="1:11" ht="12.75">
      <c r="A106" t="s">
        <v>70</v>
      </c>
      <c r="B106">
        <f>B66*10000/B62</f>
        <v>2.626893938874166</v>
      </c>
      <c r="C106">
        <f>C66*10000/C62</f>
        <v>0.9821072039274974</v>
      </c>
      <c r="D106">
        <f>D66*10000/D62</f>
        <v>1.5965395861357436</v>
      </c>
      <c r="E106">
        <f>E66*10000/E62</f>
        <v>0.8560848037403882</v>
      </c>
      <c r="F106">
        <f>F66*10000/F62</f>
        <v>13.133926570076193</v>
      </c>
      <c r="G106">
        <f>AVERAGE(C106:E106)</f>
        <v>1.1449105312678765</v>
      </c>
      <c r="H106">
        <f>STDEV(C106:E106)</f>
        <v>0.39616538684981345</v>
      </c>
      <c r="I106">
        <f>(B106*B4+C106*C4+D106*D4+E106*E4+F106*F4)/SUM(B4:F4)</f>
        <v>2.956070324529195</v>
      </c>
      <c r="K106">
        <f>(LN(H106)+LN(H126))/2-LN(K114*K115^6)</f>
        <v>-3.51521550953443</v>
      </c>
    </row>
    <row r="107" spans="1:11" ht="12.75">
      <c r="A107" t="s">
        <v>71</v>
      </c>
      <c r="B107">
        <f>B67*10000/B62</f>
        <v>0.08526590931336797</v>
      </c>
      <c r="C107">
        <f>C67*10000/C62</f>
        <v>-0.5587752884230409</v>
      </c>
      <c r="D107">
        <f>D67*10000/D62</f>
        <v>-0.3341511037826469</v>
      </c>
      <c r="E107">
        <f>E67*10000/E62</f>
        <v>-0.29962168196723876</v>
      </c>
      <c r="F107">
        <f>F67*10000/F62</f>
        <v>0.2834869793846149</v>
      </c>
      <c r="G107">
        <f>AVERAGE(C107:E107)</f>
        <v>-0.39751602472430886</v>
      </c>
      <c r="H107">
        <f>STDEV(C107:E107)</f>
        <v>0.1407177417357863</v>
      </c>
      <c r="I107">
        <f>(B107*B4+C107*C4+D107*D4+E107*E4+F107*F4)/SUM(B4:F4)</f>
        <v>-0.23677465841347234</v>
      </c>
      <c r="K107">
        <f>(LN(H107)+LN(H127))/2-LN(K114*K115^7)</f>
        <v>-3.8784513619222905</v>
      </c>
    </row>
    <row r="108" spans="1:9" ht="12.75">
      <c r="A108" t="s">
        <v>72</v>
      </c>
      <c r="B108">
        <f>B68*10000/B62</f>
        <v>-0.040300388152230526</v>
      </c>
      <c r="C108">
        <f>C68*10000/C62</f>
        <v>-0.14024405522109798</v>
      </c>
      <c r="D108">
        <f>D68*10000/D62</f>
        <v>-0.18819915930525288</v>
      </c>
      <c r="E108">
        <f>E68*10000/E62</f>
        <v>0.07916871465599498</v>
      </c>
      <c r="F108">
        <f>F68*10000/F62</f>
        <v>-0.24089466523100114</v>
      </c>
      <c r="G108">
        <f>AVERAGE(C108:E108)</f>
        <v>-0.08309149995678529</v>
      </c>
      <c r="H108">
        <f>STDEV(C108:E108)</f>
        <v>0.1425524673114067</v>
      </c>
      <c r="I108">
        <f>(B108*B4+C108*C4+D108*D4+E108*E4+F108*F4)/SUM(B4:F4)</f>
        <v>-0.09788261880595477</v>
      </c>
    </row>
    <row r="109" spans="1:9" ht="12.75">
      <c r="A109" t="s">
        <v>73</v>
      </c>
      <c r="B109">
        <f>B69*10000/B62</f>
        <v>-0.02269877268979749</v>
      </c>
      <c r="C109">
        <f>C69*10000/C62</f>
        <v>0.013885516253675902</v>
      </c>
      <c r="D109">
        <f>D69*10000/D62</f>
        <v>-0.07640798498568704</v>
      </c>
      <c r="E109">
        <f>E69*10000/E62</f>
        <v>-0.09483162203140633</v>
      </c>
      <c r="F109">
        <f>F69*10000/F62</f>
        <v>-0.09981271571489116</v>
      </c>
      <c r="G109">
        <f>AVERAGE(C109:E109)</f>
        <v>-0.052451363587805826</v>
      </c>
      <c r="H109">
        <f>STDEV(C109:E109)</f>
        <v>0.05818327784531813</v>
      </c>
      <c r="I109">
        <f>(B109*B4+C109*C4+D109*D4+E109*E4+F109*F4)/SUM(B4:F4)</f>
        <v>-0.05443050444561546</v>
      </c>
    </row>
    <row r="110" spans="1:11" ht="12.75">
      <c r="A110" t="s">
        <v>74</v>
      </c>
      <c r="B110">
        <f>B70*10000/B62</f>
        <v>-0.4118161940411993</v>
      </c>
      <c r="C110">
        <f>C70*10000/C62</f>
        <v>-0.1962579159323245</v>
      </c>
      <c r="D110">
        <f>D70*10000/D62</f>
        <v>-0.15993181500082496</v>
      </c>
      <c r="E110">
        <f>E70*10000/E62</f>
        <v>-0.21021627378098828</v>
      </c>
      <c r="F110">
        <f>F70*10000/F62</f>
        <v>-0.3743150757234913</v>
      </c>
      <c r="G110">
        <f>AVERAGE(C110:E110)</f>
        <v>-0.18880200157137925</v>
      </c>
      <c r="H110">
        <f>STDEV(C110:E110)</f>
        <v>0.025958133463748888</v>
      </c>
      <c r="I110">
        <f>(B110*B4+C110*C4+D110*D4+E110*E4+F110*F4)/SUM(B4:F4)</f>
        <v>-0.24588137596082973</v>
      </c>
      <c r="K110">
        <f>EXP(AVERAGE(K103:K107))</f>
        <v>0.02895871811314218</v>
      </c>
    </row>
    <row r="111" spans="1:9" ht="12.75">
      <c r="A111" t="s">
        <v>75</v>
      </c>
      <c r="B111">
        <f>B71*10000/B62</f>
        <v>-0.005966007286790812</v>
      </c>
      <c r="C111">
        <f>C71*10000/C62</f>
        <v>-0.0503630813395606</v>
      </c>
      <c r="D111">
        <f>D71*10000/D62</f>
        <v>-0.012384553298321277</v>
      </c>
      <c r="E111">
        <f>E71*10000/E62</f>
        <v>-0.011723970338788494</v>
      </c>
      <c r="F111">
        <f>F71*10000/F62</f>
        <v>0.022504953157234237</v>
      </c>
      <c r="G111">
        <f>AVERAGE(C111:E111)</f>
        <v>-0.024823868325556792</v>
      </c>
      <c r="H111">
        <f>STDEV(C111:E111)</f>
        <v>0.022120073315714892</v>
      </c>
      <c r="I111">
        <f>(B111*B4+C111*C4+D111*D4+E111*E4+F111*F4)/SUM(B4:F4)</f>
        <v>-0.015787630705826863</v>
      </c>
    </row>
    <row r="112" spans="1:9" ht="12.75">
      <c r="A112" t="s">
        <v>76</v>
      </c>
      <c r="B112">
        <f>B72*10000/B62</f>
        <v>-0.014609016382724336</v>
      </c>
      <c r="C112">
        <f>C72*10000/C62</f>
        <v>3.4278108705555204E-05</v>
      </c>
      <c r="D112">
        <f>D72*10000/D62</f>
        <v>-0.002387122313722599</v>
      </c>
      <c r="E112">
        <f>E72*10000/E62</f>
        <v>-0.020220332429426162</v>
      </c>
      <c r="F112">
        <f>F72*10000/F62</f>
        <v>-0.010713736515991367</v>
      </c>
      <c r="G112">
        <f>AVERAGE(C112:E112)</f>
        <v>-0.007524392211481069</v>
      </c>
      <c r="H112">
        <f>STDEV(C112:E112)</f>
        <v>0.011061463217615496</v>
      </c>
      <c r="I112">
        <f>(B112*B4+C112*C4+D112*D4+E112*E4+F112*F4)/SUM(B4:F4)</f>
        <v>-0.008977476246544545</v>
      </c>
    </row>
    <row r="113" spans="1:9" ht="12.75">
      <c r="A113" t="s">
        <v>77</v>
      </c>
      <c r="B113">
        <f>B73*10000/B62</f>
        <v>0.0028690021520530063</v>
      </c>
      <c r="C113">
        <f>C73*10000/C62</f>
        <v>0.028315629429815765</v>
      </c>
      <c r="D113">
        <f>D73*10000/D62</f>
        <v>0.027156682160111207</v>
      </c>
      <c r="E113">
        <f>E73*10000/E62</f>
        <v>0.04128699255411452</v>
      </c>
      <c r="F113">
        <f>F73*10000/F62</f>
        <v>-0.021126933605425086</v>
      </c>
      <c r="G113">
        <f>AVERAGE(C113:E113)</f>
        <v>0.03225310138134716</v>
      </c>
      <c r="H113">
        <f>STDEV(C113:E113)</f>
        <v>0.00784501000538189</v>
      </c>
      <c r="I113">
        <f>(B113*B4+C113*C4+D113*D4+E113*E4+F113*F4)/SUM(B4:F4)</f>
        <v>0.020880567221461258</v>
      </c>
    </row>
    <row r="114" spans="1:11" ht="12.75">
      <c r="A114" t="s">
        <v>78</v>
      </c>
      <c r="B114">
        <f>B74*10000/B62</f>
        <v>-0.21495039632559523</v>
      </c>
      <c r="C114">
        <f>C74*10000/C62</f>
        <v>-0.19184481221309393</v>
      </c>
      <c r="D114">
        <f>D74*10000/D62</f>
        <v>-0.20367859320264678</v>
      </c>
      <c r="E114">
        <f>E74*10000/E62</f>
        <v>-0.19289208337851566</v>
      </c>
      <c r="F114">
        <f>F74*10000/F62</f>
        <v>-0.14931774057153138</v>
      </c>
      <c r="G114">
        <f>AVERAGE(C114:E114)</f>
        <v>-0.1961384962647521</v>
      </c>
      <c r="H114">
        <f>STDEV(C114:E114)</f>
        <v>0.0065508770861707685</v>
      </c>
      <c r="I114">
        <f>(B114*B4+C114*C4+D114*D4+E114*E4+F114*F4)/SUM(B4:F4)</f>
        <v>-0.1926362130451612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-0.005208816585842376</v>
      </c>
      <c r="C115">
        <f>C75*10000/C62</f>
        <v>-0.0025396549318519963</v>
      </c>
      <c r="D115">
        <f>D75*10000/D62</f>
        <v>0.0030795352965471306</v>
      </c>
      <c r="E115">
        <f>E75*10000/E62</f>
        <v>0.006959947833915029</v>
      </c>
      <c r="F115">
        <f>F75*10000/F62</f>
        <v>0.006233221874190922</v>
      </c>
      <c r="G115">
        <f>AVERAGE(C115:E115)</f>
        <v>0.0024999427328700544</v>
      </c>
      <c r="H115">
        <f>STDEV(C115:E115)</f>
        <v>0.00477624945242022</v>
      </c>
      <c r="I115">
        <f>(B115*B4+C115*C4+D115*D4+E115*E4+F115*F4)/SUM(B4:F4)</f>
        <v>0.0018772843492405244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88.77586218106573</v>
      </c>
      <c r="C122">
        <f>C82*10000/C62</f>
        <v>62.72469383371343</v>
      </c>
      <c r="D122">
        <f>D82*10000/D62</f>
        <v>-14.770373758554511</v>
      </c>
      <c r="E122">
        <f>E82*10000/E62</f>
        <v>-50.82801031218708</v>
      </c>
      <c r="F122">
        <f>F82*10000/F62</f>
        <v>-91.03087567530058</v>
      </c>
      <c r="G122">
        <f>AVERAGE(C122:E122)</f>
        <v>-0.9578967456760547</v>
      </c>
      <c r="H122">
        <f>STDEV(C122:E122)</f>
        <v>58.02277609383297</v>
      </c>
      <c r="I122">
        <f>(B122*B4+C122*C4+D122*D4+E122*E4+F122*F4)/SUM(B4:F4)</f>
        <v>0.08527296148062244</v>
      </c>
    </row>
    <row r="123" spans="1:9" ht="12.75">
      <c r="A123" t="s">
        <v>82</v>
      </c>
      <c r="B123">
        <f>B83*10000/B62</f>
        <v>-1.4103332140575968</v>
      </c>
      <c r="C123">
        <f>C83*10000/C62</f>
        <v>-2.1760769522556282</v>
      </c>
      <c r="D123">
        <f>D83*10000/D62</f>
        <v>-1.8196067674041896</v>
      </c>
      <c r="E123">
        <f>E83*10000/E62</f>
        <v>-3.4691782710455943</v>
      </c>
      <c r="F123">
        <f>F83*10000/F62</f>
        <v>8.183264608072252</v>
      </c>
      <c r="G123">
        <f>AVERAGE(C123:E123)</f>
        <v>-2.488287330235137</v>
      </c>
      <c r="H123">
        <f>STDEV(C123:E123)</f>
        <v>0.8679735171622592</v>
      </c>
      <c r="I123">
        <f>(B123*B4+C123*C4+D123*D4+E123*E4+F123*F4)/SUM(B4:F4)</f>
        <v>-0.9111601176353568</v>
      </c>
    </row>
    <row r="124" spans="1:9" ht="12.75">
      <c r="A124" t="s">
        <v>83</v>
      </c>
      <c r="B124">
        <f>B84*10000/B62</f>
        <v>-1.7321124389974862</v>
      </c>
      <c r="C124">
        <f>C84*10000/C62</f>
        <v>-1.494950591844786</v>
      </c>
      <c r="D124">
        <f>D84*10000/D62</f>
        <v>1.7317397693222947</v>
      </c>
      <c r="E124">
        <f>E84*10000/E62</f>
        <v>1.8403443635242556</v>
      </c>
      <c r="F124">
        <f>F84*10000/F62</f>
        <v>2.2957932325026835</v>
      </c>
      <c r="G124">
        <f>AVERAGE(C124:E124)</f>
        <v>0.692377847000588</v>
      </c>
      <c r="H124">
        <f>STDEV(C124:E124)</f>
        <v>1.8950601610520834</v>
      </c>
      <c r="I124">
        <f>(B124*B4+C124*C4+D124*D4+E124*E4+F124*F4)/SUM(B4:F4)</f>
        <v>0.5535954726840605</v>
      </c>
    </row>
    <row r="125" spans="1:9" ht="12.75">
      <c r="A125" t="s">
        <v>84</v>
      </c>
      <c r="B125">
        <f>B85*10000/B62</f>
        <v>0.42510652947836153</v>
      </c>
      <c r="C125">
        <f>C85*10000/C62</f>
        <v>-0.7023088506101718</v>
      </c>
      <c r="D125">
        <f>D85*10000/D62</f>
        <v>-0.8652620147150824</v>
      </c>
      <c r="E125">
        <f>E85*10000/E62</f>
        <v>-1.2760352752655035</v>
      </c>
      <c r="F125">
        <f>F85*10000/F62</f>
        <v>0.253494188822264</v>
      </c>
      <c r="G125">
        <f>AVERAGE(C125:E125)</f>
        <v>-0.9478687135302525</v>
      </c>
      <c r="H125">
        <f>STDEV(C125:E125)</f>
        <v>0.29564912075601185</v>
      </c>
      <c r="I125">
        <f>(B125*B4+C125*C4+D125*D4+E125*E4+F125*F4)/SUM(B4:F4)</f>
        <v>-0.5885773396422903</v>
      </c>
    </row>
    <row r="126" spans="1:9" ht="12.75">
      <c r="A126" t="s">
        <v>85</v>
      </c>
      <c r="B126">
        <f>B86*10000/B62</f>
        <v>0.22119072447489468</v>
      </c>
      <c r="C126">
        <f>C86*10000/C62</f>
        <v>0.08089875327275933</v>
      </c>
      <c r="D126">
        <f>D86*10000/D62</f>
        <v>-0.12786710934887308</v>
      </c>
      <c r="E126">
        <f>E86*10000/E62</f>
        <v>-0.2107299332969957</v>
      </c>
      <c r="F126">
        <f>F86*10000/F62</f>
        <v>1.388259955846431</v>
      </c>
      <c r="G126">
        <f>AVERAGE(C126:E126)</f>
        <v>-0.08589942979103649</v>
      </c>
      <c r="H126">
        <f>STDEV(C126:E126)</f>
        <v>0.1502757043011346</v>
      </c>
      <c r="I126">
        <f>(B126*B4+C126*C4+D126*D4+E126*E4+F126*F4)/SUM(B4:F4)</f>
        <v>0.15494773249282956</v>
      </c>
    </row>
    <row r="127" spans="1:9" ht="12.75">
      <c r="A127" t="s">
        <v>86</v>
      </c>
      <c r="B127">
        <f>B87*10000/B62</f>
        <v>0.27757843362072243</v>
      </c>
      <c r="C127">
        <f>C87*10000/C62</f>
        <v>0.043949586151132966</v>
      </c>
      <c r="D127">
        <f>D87*10000/D62</f>
        <v>-0.06368045765408772</v>
      </c>
      <c r="E127">
        <f>E87*10000/E62</f>
        <v>0.045882091124490605</v>
      </c>
      <c r="F127">
        <f>F87*10000/F62</f>
        <v>0.36113571306004494</v>
      </c>
      <c r="G127">
        <f>AVERAGE(C127:E127)</f>
        <v>0.008717073207178615</v>
      </c>
      <c r="H127">
        <f>STDEV(C127:E127)</f>
        <v>0.06270554600650585</v>
      </c>
      <c r="I127">
        <f>(B127*B4+C127*C4+D127*D4+E127*E4+F127*F4)/SUM(B4:F4)</f>
        <v>0.09467693747341414</v>
      </c>
    </row>
    <row r="128" spans="1:9" ht="12.75">
      <c r="A128" t="s">
        <v>87</v>
      </c>
      <c r="B128">
        <f>B88*10000/B62</f>
        <v>-0.15541412820518052</v>
      </c>
      <c r="C128">
        <f>C88*10000/C62</f>
        <v>0.25337939990629427</v>
      </c>
      <c r="D128">
        <f>D88*10000/D62</f>
        <v>0.23595824946992192</v>
      </c>
      <c r="E128">
        <f>E88*10000/E62</f>
        <v>0.5700939087920875</v>
      </c>
      <c r="F128">
        <f>F88*10000/F62</f>
        <v>0.35799311608581486</v>
      </c>
      <c r="G128">
        <f>AVERAGE(C128:E128)</f>
        <v>0.3531438527227679</v>
      </c>
      <c r="H128">
        <f>STDEV(C128:E128)</f>
        <v>0.18808606870789893</v>
      </c>
      <c r="I128">
        <f>(B128*B4+C128*C4+D128*D4+E128*E4+F128*F4)/SUM(B4:F4)</f>
        <v>0.27994968044071944</v>
      </c>
    </row>
    <row r="129" spans="1:9" ht="12.75">
      <c r="A129" t="s">
        <v>88</v>
      </c>
      <c r="B129">
        <f>B89*10000/B62</f>
        <v>0.076982786407563</v>
      </c>
      <c r="C129">
        <f>C89*10000/C62</f>
        <v>-0.09048071691465952</v>
      </c>
      <c r="D129">
        <f>D89*10000/D62</f>
        <v>-0.1283597716267266</v>
      </c>
      <c r="E129">
        <f>E89*10000/E62</f>
        <v>-0.06409294695899287</v>
      </c>
      <c r="F129">
        <f>F89*10000/F62</f>
        <v>-0.06618087130748321</v>
      </c>
      <c r="G129">
        <f>AVERAGE(C129:E129)</f>
        <v>-0.094311145166793</v>
      </c>
      <c r="H129">
        <f>STDEV(C129:E129)</f>
        <v>0.03230418430581966</v>
      </c>
      <c r="I129">
        <f>(B129*B4+C129*C4+D129*D4+E129*E4+F129*F4)/SUM(B4:F4)</f>
        <v>-0.06569263013631006</v>
      </c>
    </row>
    <row r="130" spans="1:9" ht="12.75">
      <c r="A130" t="s">
        <v>89</v>
      </c>
      <c r="B130">
        <f>B90*10000/B62</f>
        <v>0.007428023421995778</v>
      </c>
      <c r="C130">
        <f>C90*10000/C62</f>
        <v>0.0029288935058939957</v>
      </c>
      <c r="D130">
        <f>D90*10000/D62</f>
        <v>0.021545557772708442</v>
      </c>
      <c r="E130">
        <f>E90*10000/E62</f>
        <v>0.022856644442385013</v>
      </c>
      <c r="F130">
        <f>F90*10000/F62</f>
        <v>0.29961947758641916</v>
      </c>
      <c r="G130">
        <f>AVERAGE(C130:E130)</f>
        <v>0.01577703190699582</v>
      </c>
      <c r="H130">
        <f>STDEV(C130:E130)</f>
        <v>0.011146108394603529</v>
      </c>
      <c r="I130">
        <f>(B130*B4+C130*C4+D130*D4+E130*E4+F130*F4)/SUM(B4:F4)</f>
        <v>0.052349704976902875</v>
      </c>
    </row>
    <row r="131" spans="1:9" ht="12.75">
      <c r="A131" t="s">
        <v>90</v>
      </c>
      <c r="B131">
        <f>B91*10000/B62</f>
        <v>0.028917346487813855</v>
      </c>
      <c r="C131">
        <f>C91*10000/C62</f>
        <v>0.006716010230111071</v>
      </c>
      <c r="D131">
        <f>D91*10000/D62</f>
        <v>-0.016652060301642586</v>
      </c>
      <c r="E131">
        <f>E91*10000/E62</f>
        <v>0.03790850210063889</v>
      </c>
      <c r="F131">
        <f>F91*10000/F62</f>
        <v>0.016151883470163563</v>
      </c>
      <c r="G131">
        <f>AVERAGE(C131:E131)</f>
        <v>0.009324150676369125</v>
      </c>
      <c r="H131">
        <f>STDEV(C131:E131)</f>
        <v>0.0273736285474518</v>
      </c>
      <c r="I131">
        <f>(B131*B4+C131*C4+D131*D4+E131*E4+F131*F4)/SUM(B4:F4)</f>
        <v>0.013079446969828165</v>
      </c>
    </row>
    <row r="132" spans="1:9" ht="12.75">
      <c r="A132" t="s">
        <v>91</v>
      </c>
      <c r="B132">
        <f>B92*10000/B62</f>
        <v>-0.011563382724471055</v>
      </c>
      <c r="C132">
        <f>C92*10000/C62</f>
        <v>0.04199408610750601</v>
      </c>
      <c r="D132">
        <f>D92*10000/D62</f>
        <v>0.028241477511115085</v>
      </c>
      <c r="E132">
        <f>E92*10000/E62</f>
        <v>0.07075831381286013</v>
      </c>
      <c r="F132">
        <f>F92*10000/F62</f>
        <v>0.04529169342157121</v>
      </c>
      <c r="G132">
        <f>AVERAGE(C132:E132)</f>
        <v>0.046997959143827074</v>
      </c>
      <c r="H132">
        <f>STDEV(C132:E132)</f>
        <v>0.02169560788039971</v>
      </c>
      <c r="I132">
        <f>(B132*B4+C132*C4+D132*D4+E132*E4+F132*F4)/SUM(B4:F4)</f>
        <v>0.0382687958894049</v>
      </c>
    </row>
    <row r="133" spans="1:9" ht="12.75">
      <c r="A133" t="s">
        <v>92</v>
      </c>
      <c r="B133">
        <f>B93*10000/B62</f>
        <v>0.0979012142360007</v>
      </c>
      <c r="C133">
        <f>C93*10000/C62</f>
        <v>0.07803934528271136</v>
      </c>
      <c r="D133">
        <f>D93*10000/D62</f>
        <v>0.0742895476336859</v>
      </c>
      <c r="E133">
        <f>E93*10000/E62</f>
        <v>0.07796408395761703</v>
      </c>
      <c r="F133">
        <f>F93*10000/F62</f>
        <v>0.0376372953971949</v>
      </c>
      <c r="G133">
        <f>AVERAGE(C133:E133)</f>
        <v>0.07676432562467143</v>
      </c>
      <c r="H133">
        <f>STDEV(C133:E133)</f>
        <v>0.002143550943006373</v>
      </c>
      <c r="I133">
        <f>(B133*B4+C133*C4+D133*D4+E133*E4+F133*F4)/SUM(B4:F4)</f>
        <v>0.07462483944989012</v>
      </c>
    </row>
    <row r="134" spans="1:9" ht="12.75">
      <c r="A134" t="s">
        <v>93</v>
      </c>
      <c r="B134">
        <f>B94*10000/B62</f>
        <v>-0.016390572926485943</v>
      </c>
      <c r="C134">
        <f>C94*10000/C62</f>
        <v>-0.006322981639202809</v>
      </c>
      <c r="D134">
        <f>D94*10000/D62</f>
        <v>-0.0023254139106859695</v>
      </c>
      <c r="E134">
        <f>E94*10000/E62</f>
        <v>0.005556532176738018</v>
      </c>
      <c r="F134">
        <f>F94*10000/F62</f>
        <v>-0.013280317168419537</v>
      </c>
      <c r="G134">
        <f>AVERAGE(C134:E134)</f>
        <v>-0.0010306211243835868</v>
      </c>
      <c r="H134">
        <f>STDEV(C134:E134)</f>
        <v>0.006044673555732995</v>
      </c>
      <c r="I134">
        <f>(B134*B4+C134*C4+D134*D4+E134*E4+F134*F4)/SUM(B4:F4)</f>
        <v>-0.004891812268203807</v>
      </c>
    </row>
    <row r="135" spans="1:9" ht="12.75">
      <c r="A135" t="s">
        <v>94</v>
      </c>
      <c r="B135">
        <f>B95*10000/B62</f>
        <v>-0.0013865993573455018</v>
      </c>
      <c r="C135">
        <f>C95*10000/C62</f>
        <v>-0.002116742442771056</v>
      </c>
      <c r="D135">
        <f>D95*10000/D62</f>
        <v>-0.004373435841305633</v>
      </c>
      <c r="E135">
        <f>E95*10000/E62</f>
        <v>0.0010539950323366727</v>
      </c>
      <c r="F135">
        <f>F95*10000/F62</f>
        <v>0.005535848972466226</v>
      </c>
      <c r="G135">
        <f>AVERAGE(C135:E135)</f>
        <v>-0.0018120610839133385</v>
      </c>
      <c r="H135">
        <f>STDEV(C135:E135)</f>
        <v>0.0027265132531986637</v>
      </c>
      <c r="I135">
        <f>(B135*B4+C135*C4+D135*D4+E135*E4+F135*F4)/SUM(B4:F4)</f>
        <v>-0.0007719606983467286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2005-12-06T07:32:13Z</cp:lastPrinted>
  <dcterms:created xsi:type="dcterms:W3CDTF">2005-12-06T07:32:14Z</dcterms:created>
  <dcterms:modified xsi:type="dcterms:W3CDTF">2005-12-06T08:08:44Z</dcterms:modified>
  <cp:category/>
  <cp:version/>
  <cp:contentType/>
  <cp:contentStatus/>
</cp:coreProperties>
</file>