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<sst xmlns="http://schemas.openxmlformats.org/spreadsheetml/2006/main" count="204" uniqueCount="98">
  <si>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08/12/2005       15:42:46</t>
  </si>
  <si>
    <t>LISSNER</t>
  </si>
  <si>
    <t>HCMQAP757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</si>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</sst>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842761"/>
        <c:axId val="26758390"/>
      </c:lineChart>
      <c:catAx>
        <c:axId val="58842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58390"/>
        <c:crosses val="autoZero"/>
        <c:auto val="1"/>
        <c:lblOffset val="100"/>
        <c:noMultiLvlLbl val="0"/>
      </c:catAx>
      <c:valAx>
        <c:axId val="26758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427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-0.003753</v>
      </c>
      <c r="D4" s="12">
        <v>-0.00375</v>
      </c>
      <c r="E4" s="12">
        <v>-0.003753</v>
      </c>
      <c r="F4" s="24">
        <v>-0.002074</v>
      </c>
      <c r="G4" s="34">
        <v>-0.011694</v>
      </c>
    </row>
    <row r="5" spans="1:7" ht="12.75" thickBot="1">
      <c r="A5" s="44" t="s">
        <v>13</v>
      </c>
      <c r="B5" s="45">
        <v>3.727738</v>
      </c>
      <c r="C5" s="46">
        <v>3.340057</v>
      </c>
      <c r="D5" s="46">
        <v>0.043726</v>
      </c>
      <c r="E5" s="46">
        <v>-2.569642</v>
      </c>
      <c r="F5" s="47">
        <v>-5.491924</v>
      </c>
      <c r="G5" s="48">
        <v>4.105476</v>
      </c>
    </row>
    <row r="6" spans="1:7" ht="12.75" thickTop="1">
      <c r="A6" s="6" t="s">
        <v>14</v>
      </c>
      <c r="B6" s="39">
        <v>-99.94988</v>
      </c>
      <c r="C6" s="40">
        <v>65.91302</v>
      </c>
      <c r="D6" s="40">
        <v>-8.551033</v>
      </c>
      <c r="E6" s="40">
        <v>88.53651</v>
      </c>
      <c r="F6" s="41">
        <v>-154.8965</v>
      </c>
      <c r="G6" s="42">
        <v>-0.0005575447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2.638836</v>
      </c>
      <c r="C8" s="13">
        <v>-2.042354</v>
      </c>
      <c r="D8" s="13">
        <v>1.476777</v>
      </c>
      <c r="E8" s="13">
        <v>3.180364</v>
      </c>
      <c r="F8" s="25">
        <v>0.4844918</v>
      </c>
      <c r="G8" s="35">
        <v>1.076668</v>
      </c>
    </row>
    <row r="9" spans="1:7" ht="12">
      <c r="A9" s="20" t="s">
        <v>17</v>
      </c>
      <c r="B9" s="29">
        <v>0.6680769</v>
      </c>
      <c r="C9" s="13">
        <v>-0.09063027</v>
      </c>
      <c r="D9" s="13">
        <v>0.5449352</v>
      </c>
      <c r="E9" s="13">
        <v>-0.08065651</v>
      </c>
      <c r="F9" s="25">
        <v>-1.211779</v>
      </c>
      <c r="G9" s="35">
        <v>0.02565271</v>
      </c>
    </row>
    <row r="10" spans="1:7" ht="12">
      <c r="A10" s="20" t="s">
        <v>18</v>
      </c>
      <c r="B10" s="29">
        <v>-0.0219235</v>
      </c>
      <c r="C10" s="13">
        <v>0.4268093</v>
      </c>
      <c r="D10" s="13">
        <v>-0.887937</v>
      </c>
      <c r="E10" s="13">
        <v>-1.368784</v>
      </c>
      <c r="F10" s="25">
        <v>-2.963608</v>
      </c>
      <c r="G10" s="35">
        <v>-0.8376225</v>
      </c>
    </row>
    <row r="11" spans="1:7" ht="12">
      <c r="A11" s="21" t="s">
        <v>19</v>
      </c>
      <c r="B11" s="31">
        <v>2.080042</v>
      </c>
      <c r="C11" s="15">
        <v>0.8883948</v>
      </c>
      <c r="D11" s="15">
        <v>1.205561</v>
      </c>
      <c r="E11" s="15">
        <v>0.8453699</v>
      </c>
      <c r="F11" s="27">
        <v>12.99537</v>
      </c>
      <c r="G11" s="37">
        <v>2.737568</v>
      </c>
    </row>
    <row r="12" spans="1:7" ht="12">
      <c r="A12" s="20" t="s">
        <v>20</v>
      </c>
      <c r="B12" s="29">
        <v>0.1578323</v>
      </c>
      <c r="C12" s="13">
        <v>-0.4051261</v>
      </c>
      <c r="D12" s="13">
        <v>-0.01549908</v>
      </c>
      <c r="E12" s="13">
        <v>0.09147485</v>
      </c>
      <c r="F12" s="25">
        <v>0.2327454</v>
      </c>
      <c r="G12" s="35">
        <v>-0.02533058</v>
      </c>
    </row>
    <row r="13" spans="1:7" ht="12">
      <c r="A13" s="20" t="s">
        <v>21</v>
      </c>
      <c r="B13" s="29">
        <v>-0.001996599</v>
      </c>
      <c r="C13" s="13">
        <v>-0.01912312</v>
      </c>
      <c r="D13" s="13">
        <v>0.004287025</v>
      </c>
      <c r="E13" s="13">
        <v>-0.1184655</v>
      </c>
      <c r="F13" s="25">
        <v>-0.1365414</v>
      </c>
      <c r="G13" s="35">
        <v>-0.05053049</v>
      </c>
    </row>
    <row r="14" spans="1:7" ht="12">
      <c r="A14" s="20" t="s">
        <v>22</v>
      </c>
      <c r="B14" s="29">
        <v>0.08398515</v>
      </c>
      <c r="C14" s="13">
        <v>0.009602156</v>
      </c>
      <c r="D14" s="13">
        <v>-0.05083355</v>
      </c>
      <c r="E14" s="13">
        <v>-0.1150095</v>
      </c>
      <c r="F14" s="25">
        <v>0.02283087</v>
      </c>
      <c r="G14" s="35">
        <v>-0.02236473</v>
      </c>
    </row>
    <row r="15" spans="1:7" ht="12">
      <c r="A15" s="21" t="s">
        <v>23</v>
      </c>
      <c r="B15" s="31">
        <v>-0.4810451</v>
      </c>
      <c r="C15" s="15">
        <v>-0.2370359</v>
      </c>
      <c r="D15" s="15">
        <v>-0.191939</v>
      </c>
      <c r="E15" s="15">
        <v>-0.2621299</v>
      </c>
      <c r="F15" s="27">
        <v>-0.4603884</v>
      </c>
      <c r="G15" s="37">
        <v>-0.2973522</v>
      </c>
    </row>
    <row r="16" spans="1:7" ht="12">
      <c r="A16" s="20" t="s">
        <v>24</v>
      </c>
      <c r="B16" s="29">
        <v>0.0320776</v>
      </c>
      <c r="C16" s="13">
        <v>0.02552743</v>
      </c>
      <c r="D16" s="13">
        <v>-0.007237408</v>
      </c>
      <c r="E16" s="13">
        <v>0.03052619</v>
      </c>
      <c r="F16" s="25">
        <v>0.05161395</v>
      </c>
      <c r="G16" s="35">
        <v>0.02326997</v>
      </c>
    </row>
    <row r="17" spans="1:7" ht="12">
      <c r="A17" s="20" t="s">
        <v>25</v>
      </c>
      <c r="B17" s="29">
        <v>-0.03599078</v>
      </c>
      <c r="C17" s="13">
        <v>-0.01761661</v>
      </c>
      <c r="D17" s="13">
        <v>-0.02606861</v>
      </c>
      <c r="E17" s="13">
        <v>-0.008665599</v>
      </c>
      <c r="F17" s="25">
        <v>-0.02086011</v>
      </c>
      <c r="G17" s="35">
        <v>-0.02059447</v>
      </c>
    </row>
    <row r="18" spans="1:7" ht="12">
      <c r="A18" s="20" t="s">
        <v>26</v>
      </c>
      <c r="B18" s="29">
        <v>0.04383285</v>
      </c>
      <c r="C18" s="13">
        <v>0.01338232</v>
      </c>
      <c r="D18" s="13">
        <v>0.02950051</v>
      </c>
      <c r="E18" s="13">
        <v>0.000945768</v>
      </c>
      <c r="F18" s="25">
        <v>0.01400547</v>
      </c>
      <c r="G18" s="35">
        <v>0.01877622</v>
      </c>
    </row>
    <row r="19" spans="1:7" ht="12">
      <c r="A19" s="21" t="s">
        <v>27</v>
      </c>
      <c r="B19" s="31">
        <v>-0.2207752</v>
      </c>
      <c r="C19" s="15">
        <v>-0.2038559</v>
      </c>
      <c r="D19" s="15">
        <v>-0.211388</v>
      </c>
      <c r="E19" s="15">
        <v>-0.2087612</v>
      </c>
      <c r="F19" s="27">
        <v>-0.1521806</v>
      </c>
      <c r="G19" s="37">
        <v>-0.2024318</v>
      </c>
    </row>
    <row r="20" spans="1:7" ht="12.75" thickBot="1">
      <c r="A20" s="44" t="s">
        <v>28</v>
      </c>
      <c r="B20" s="45">
        <v>0.00302325</v>
      </c>
      <c r="C20" s="46">
        <v>0.0009167436</v>
      </c>
      <c r="D20" s="46">
        <v>0.003560855</v>
      </c>
      <c r="E20" s="46">
        <v>-0.0006598375</v>
      </c>
      <c r="F20" s="47">
        <v>0.00256884</v>
      </c>
      <c r="G20" s="48">
        <v>0.001698906</v>
      </c>
    </row>
    <row r="21" spans="1:7" ht="12.75" thickTop="1">
      <c r="A21" s="6" t="s">
        <v>29</v>
      </c>
      <c r="B21" s="39">
        <v>-15.76292</v>
      </c>
      <c r="C21" s="40">
        <v>22.89209</v>
      </c>
      <c r="D21" s="40">
        <v>-28.72507</v>
      </c>
      <c r="E21" s="40">
        <v>47.63443</v>
      </c>
      <c r="F21" s="41">
        <v>-58.38572</v>
      </c>
      <c r="G21" s="43">
        <v>0.0100379</v>
      </c>
    </row>
    <row r="22" spans="1:7" ht="12">
      <c r="A22" s="20" t="s">
        <v>30</v>
      </c>
      <c r="B22" s="29">
        <v>74.55615</v>
      </c>
      <c r="C22" s="13">
        <v>66.80213</v>
      </c>
      <c r="D22" s="13">
        <v>0.8745283</v>
      </c>
      <c r="E22" s="13">
        <v>-51.39329</v>
      </c>
      <c r="F22" s="25">
        <v>-109.8429</v>
      </c>
      <c r="G22" s="36">
        <v>0</v>
      </c>
    </row>
    <row r="23" spans="1:7" ht="12">
      <c r="A23" s="20" t="s">
        <v>31</v>
      </c>
      <c r="B23" s="29">
        <v>-2.98514</v>
      </c>
      <c r="C23" s="13">
        <v>-1.308842</v>
      </c>
      <c r="D23" s="13">
        <v>0.4384576</v>
      </c>
      <c r="E23" s="13">
        <v>-3.56193</v>
      </c>
      <c r="F23" s="25">
        <v>7.070669</v>
      </c>
      <c r="G23" s="35">
        <v>-0.5597633</v>
      </c>
    </row>
    <row r="24" spans="1:7" ht="12">
      <c r="A24" s="20" t="s">
        <v>32</v>
      </c>
      <c r="B24" s="29">
        <v>-0.2434007</v>
      </c>
      <c r="C24" s="13">
        <v>0.278881</v>
      </c>
      <c r="D24" s="13">
        <v>1.325759</v>
      </c>
      <c r="E24" s="13">
        <v>-2.30624</v>
      </c>
      <c r="F24" s="25">
        <v>-4.410837</v>
      </c>
      <c r="G24" s="35">
        <v>-0.7910381</v>
      </c>
    </row>
    <row r="25" spans="1:7" ht="12">
      <c r="A25" s="20" t="s">
        <v>33</v>
      </c>
      <c r="B25" s="29">
        <v>-0.5205172</v>
      </c>
      <c r="C25" s="13">
        <v>-0.2589783</v>
      </c>
      <c r="D25" s="13">
        <v>0.1737529</v>
      </c>
      <c r="E25" s="13">
        <v>0.03241192</v>
      </c>
      <c r="F25" s="25">
        <v>-1.847267</v>
      </c>
      <c r="G25" s="35">
        <v>-0.3339601</v>
      </c>
    </row>
    <row r="26" spans="1:7" ht="12">
      <c r="A26" s="21" t="s">
        <v>34</v>
      </c>
      <c r="B26" s="31">
        <v>0.3300403</v>
      </c>
      <c r="C26" s="15">
        <v>0.1770676</v>
      </c>
      <c r="D26" s="15">
        <v>0.1310733</v>
      </c>
      <c r="E26" s="15">
        <v>0.3677297</v>
      </c>
      <c r="F26" s="27">
        <v>1.043692</v>
      </c>
      <c r="G26" s="37">
        <v>0.3492524</v>
      </c>
    </row>
    <row r="27" spans="1:7" ht="12">
      <c r="A27" s="20" t="s">
        <v>35</v>
      </c>
      <c r="B27" s="29">
        <v>-0.2865258</v>
      </c>
      <c r="C27" s="13">
        <v>0.2896655</v>
      </c>
      <c r="D27" s="13">
        <v>0.004966431</v>
      </c>
      <c r="E27" s="13">
        <v>-0.1495809</v>
      </c>
      <c r="F27" s="25">
        <v>0.1328</v>
      </c>
      <c r="G27" s="35">
        <v>0.01096351</v>
      </c>
    </row>
    <row r="28" spans="1:7" ht="12">
      <c r="A28" s="20" t="s">
        <v>36</v>
      </c>
      <c r="B28" s="29">
        <v>-0.09696009</v>
      </c>
      <c r="C28" s="13">
        <v>0.08491118</v>
      </c>
      <c r="D28" s="13">
        <v>0.3785362</v>
      </c>
      <c r="E28" s="13">
        <v>-0.05407653</v>
      </c>
      <c r="F28" s="25">
        <v>-0.578509</v>
      </c>
      <c r="G28" s="35">
        <v>0.007444744</v>
      </c>
    </row>
    <row r="29" spans="1:7" ht="12">
      <c r="A29" s="20" t="s">
        <v>37</v>
      </c>
      <c r="B29" s="29">
        <v>-0.006501605</v>
      </c>
      <c r="C29" s="13">
        <v>0.06165878</v>
      </c>
      <c r="D29" s="13">
        <v>-0.01904309</v>
      </c>
      <c r="E29" s="13">
        <v>-0.04991318</v>
      </c>
      <c r="F29" s="25">
        <v>-0.07326789</v>
      </c>
      <c r="G29" s="35">
        <v>-0.01244221</v>
      </c>
    </row>
    <row r="30" spans="1:7" ht="12">
      <c r="A30" s="21" t="s">
        <v>38</v>
      </c>
      <c r="B30" s="31">
        <v>0.08854505</v>
      </c>
      <c r="C30" s="15">
        <v>0.1930404</v>
      </c>
      <c r="D30" s="15">
        <v>0.09798907</v>
      </c>
      <c r="E30" s="15">
        <v>0.1341644</v>
      </c>
      <c r="F30" s="27">
        <v>0.2076562</v>
      </c>
      <c r="G30" s="37">
        <v>0.1428023</v>
      </c>
    </row>
    <row r="31" spans="1:7" ht="12">
      <c r="A31" s="20" t="s">
        <v>39</v>
      </c>
      <c r="B31" s="29">
        <v>-0.02894142</v>
      </c>
      <c r="C31" s="13">
        <v>-0.001548774</v>
      </c>
      <c r="D31" s="13">
        <v>-0.01571688</v>
      </c>
      <c r="E31" s="13">
        <v>-0.005158379</v>
      </c>
      <c r="F31" s="25">
        <v>0.004156224</v>
      </c>
      <c r="G31" s="35">
        <v>-0.009045078</v>
      </c>
    </row>
    <row r="32" spans="1:7" ht="12">
      <c r="A32" s="20" t="s">
        <v>40</v>
      </c>
      <c r="B32" s="29">
        <v>-0.02344318</v>
      </c>
      <c r="C32" s="13">
        <v>-0.007046881</v>
      </c>
      <c r="D32" s="13">
        <v>0.04613665</v>
      </c>
      <c r="E32" s="13">
        <v>-0.01722741</v>
      </c>
      <c r="F32" s="25">
        <v>-0.02908368</v>
      </c>
      <c r="G32" s="35">
        <v>-0.002015502</v>
      </c>
    </row>
    <row r="33" spans="1:7" ht="12">
      <c r="A33" s="20" t="s">
        <v>41</v>
      </c>
      <c r="B33" s="29">
        <v>0.08900636</v>
      </c>
      <c r="C33" s="13">
        <v>0.08524028</v>
      </c>
      <c r="D33" s="13">
        <v>0.0883617</v>
      </c>
      <c r="E33" s="13">
        <v>0.04910072</v>
      </c>
      <c r="F33" s="25">
        <v>0.05904029</v>
      </c>
      <c r="G33" s="35">
        <v>0.07435411</v>
      </c>
    </row>
    <row r="34" spans="1:7" ht="12">
      <c r="A34" s="21" t="s">
        <v>42</v>
      </c>
      <c r="B34" s="31">
        <v>-0.006011463</v>
      </c>
      <c r="C34" s="15">
        <v>-0.002043503</v>
      </c>
      <c r="D34" s="15">
        <v>0.003121166</v>
      </c>
      <c r="E34" s="15">
        <v>0.01211373</v>
      </c>
      <c r="F34" s="27">
        <v>-0.0260815</v>
      </c>
      <c r="G34" s="37">
        <v>-0.001148566</v>
      </c>
    </row>
    <row r="35" spans="1:7" ht="12.75" thickBot="1">
      <c r="A35" s="22" t="s">
        <v>43</v>
      </c>
      <c r="B35" s="32">
        <v>-0.0005834841</v>
      </c>
      <c r="C35" s="16">
        <v>-0.004063212</v>
      </c>
      <c r="D35" s="16">
        <v>6.89206E-06</v>
      </c>
      <c r="E35" s="16">
        <v>0.004597474</v>
      </c>
      <c r="F35" s="28">
        <v>0.005938047</v>
      </c>
      <c r="G35" s="38">
        <v>0.0008352185</v>
      </c>
    </row>
    <row r="36" spans="1:7" ht="12">
      <c r="A36" s="4" t="s">
        <v>44</v>
      </c>
      <c r="B36" s="3">
        <v>22.23511</v>
      </c>
      <c r="C36" s="3">
        <v>22.229</v>
      </c>
      <c r="D36" s="3">
        <v>22.23816</v>
      </c>
      <c r="E36" s="3">
        <v>22.23206</v>
      </c>
      <c r="F36" s="3">
        <v>22.24121</v>
      </c>
      <c r="G36" s="3"/>
    </row>
    <row r="37" spans="1:6" ht="12">
      <c r="A37" s="4" t="s">
        <v>45</v>
      </c>
      <c r="B37" s="2">
        <v>0.2110799</v>
      </c>
      <c r="C37" s="2">
        <v>0.1561483</v>
      </c>
      <c r="D37" s="2">
        <v>0.1246134</v>
      </c>
      <c r="E37" s="2">
        <v>0.1017253</v>
      </c>
      <c r="F37" s="2">
        <v>0.08392334</v>
      </c>
    </row>
    <row r="38" spans="1:7" ht="12">
      <c r="A38" s="4" t="s">
        <v>53</v>
      </c>
      <c r="B38" s="2">
        <v>0.0001701051</v>
      </c>
      <c r="C38" s="2">
        <v>-0.0001123071</v>
      </c>
      <c r="D38" s="2">
        <v>1.454103E-05</v>
      </c>
      <c r="E38" s="2">
        <v>-0.0001500919</v>
      </c>
      <c r="F38" s="2">
        <v>0.0002622022</v>
      </c>
      <c r="G38" s="2">
        <v>0.000224</v>
      </c>
    </row>
    <row r="39" spans="1:7" ht="12.75" thickBot="1">
      <c r="A39" s="4" t="s">
        <v>54</v>
      </c>
      <c r="B39" s="2">
        <v>2.552872E-05</v>
      </c>
      <c r="C39" s="2">
        <v>-3.816632E-05</v>
      </c>
      <c r="D39" s="2">
        <v>4.883136E-05</v>
      </c>
      <c r="E39" s="2">
        <v>-8.174991E-05</v>
      </c>
      <c r="F39" s="2">
        <v>0.0001021358</v>
      </c>
      <c r="G39" s="2">
        <v>0.0008104138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3.116789</v>
      </c>
      <c r="F40" s="17" t="s">
        <v>48</v>
      </c>
      <c r="G40" s="8">
        <v>55.000693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0.003753</v>
      </c>
      <c r="D4">
        <v>0.00375</v>
      </c>
      <c r="E4">
        <v>0.003753</v>
      </c>
      <c r="F4">
        <v>0.002074</v>
      </c>
      <c r="G4">
        <v>0.011694</v>
      </c>
    </row>
    <row r="5" spans="1:7" ht="12.75">
      <c r="A5" t="s">
        <v>13</v>
      </c>
      <c r="B5">
        <v>3.727738</v>
      </c>
      <c r="C5">
        <v>3.340057</v>
      </c>
      <c r="D5">
        <v>0.043726</v>
      </c>
      <c r="E5">
        <v>-2.569642</v>
      </c>
      <c r="F5">
        <v>-5.491924</v>
      </c>
      <c r="G5">
        <v>4.105476</v>
      </c>
    </row>
    <row r="6" spans="1:7" ht="12.75">
      <c r="A6" t="s">
        <v>14</v>
      </c>
      <c r="B6" s="49">
        <v>-99.94988</v>
      </c>
      <c r="C6" s="49">
        <v>65.91302</v>
      </c>
      <c r="D6" s="49">
        <v>-8.551033</v>
      </c>
      <c r="E6" s="49">
        <v>88.53651</v>
      </c>
      <c r="F6" s="49">
        <v>-154.8965</v>
      </c>
      <c r="G6" s="49">
        <v>-0.0005575447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2.638836</v>
      </c>
      <c r="C8" s="49">
        <v>-2.042354</v>
      </c>
      <c r="D8" s="49">
        <v>1.476777</v>
      </c>
      <c r="E8" s="49">
        <v>3.180364</v>
      </c>
      <c r="F8" s="49">
        <v>0.4844918</v>
      </c>
      <c r="G8" s="49">
        <v>1.076668</v>
      </c>
    </row>
    <row r="9" spans="1:7" ht="12.75">
      <c r="A9" t="s">
        <v>17</v>
      </c>
      <c r="B9" s="49">
        <v>0.6680769</v>
      </c>
      <c r="C9" s="49">
        <v>-0.09063027</v>
      </c>
      <c r="D9" s="49">
        <v>0.5449352</v>
      </c>
      <c r="E9" s="49">
        <v>-0.08065651</v>
      </c>
      <c r="F9" s="49">
        <v>-1.211779</v>
      </c>
      <c r="G9" s="49">
        <v>0.02565271</v>
      </c>
    </row>
    <row r="10" spans="1:7" ht="12.75">
      <c r="A10" t="s">
        <v>18</v>
      </c>
      <c r="B10" s="49">
        <v>-0.0219235</v>
      </c>
      <c r="C10" s="49">
        <v>0.4268093</v>
      </c>
      <c r="D10" s="49">
        <v>-0.887937</v>
      </c>
      <c r="E10" s="49">
        <v>-1.368784</v>
      </c>
      <c r="F10" s="49">
        <v>-2.963608</v>
      </c>
      <c r="G10" s="49">
        <v>-0.8376225</v>
      </c>
    </row>
    <row r="11" spans="1:7" ht="12.75">
      <c r="A11" t="s">
        <v>19</v>
      </c>
      <c r="B11" s="49">
        <v>2.080042</v>
      </c>
      <c r="C11" s="49">
        <v>0.8883948</v>
      </c>
      <c r="D11" s="49">
        <v>1.205561</v>
      </c>
      <c r="E11" s="49">
        <v>0.8453699</v>
      </c>
      <c r="F11" s="49">
        <v>12.99537</v>
      </c>
      <c r="G11" s="49">
        <v>2.737568</v>
      </c>
    </row>
    <row r="12" spans="1:7" ht="12.75">
      <c r="A12" t="s">
        <v>20</v>
      </c>
      <c r="B12" s="49">
        <v>0.1578323</v>
      </c>
      <c r="C12" s="49">
        <v>-0.4051261</v>
      </c>
      <c r="D12" s="49">
        <v>-0.01549908</v>
      </c>
      <c r="E12" s="49">
        <v>0.09147485</v>
      </c>
      <c r="F12" s="49">
        <v>0.2327454</v>
      </c>
      <c r="G12" s="49">
        <v>-0.02533058</v>
      </c>
    </row>
    <row r="13" spans="1:7" ht="12.75">
      <c r="A13" t="s">
        <v>21</v>
      </c>
      <c r="B13" s="49">
        <v>-0.001996599</v>
      </c>
      <c r="C13" s="49">
        <v>-0.01912312</v>
      </c>
      <c r="D13" s="49">
        <v>0.004287025</v>
      </c>
      <c r="E13" s="49">
        <v>-0.1184655</v>
      </c>
      <c r="F13" s="49">
        <v>-0.1365414</v>
      </c>
      <c r="G13" s="49">
        <v>-0.05053049</v>
      </c>
    </row>
    <row r="14" spans="1:7" ht="12.75">
      <c r="A14" t="s">
        <v>22</v>
      </c>
      <c r="B14" s="49">
        <v>0.08398515</v>
      </c>
      <c r="C14" s="49">
        <v>0.009602156</v>
      </c>
      <c r="D14" s="49">
        <v>-0.05083355</v>
      </c>
      <c r="E14" s="49">
        <v>-0.1150095</v>
      </c>
      <c r="F14" s="49">
        <v>0.02283087</v>
      </c>
      <c r="G14" s="49">
        <v>-0.02236473</v>
      </c>
    </row>
    <row r="15" spans="1:7" ht="12.75">
      <c r="A15" t="s">
        <v>23</v>
      </c>
      <c r="B15" s="49">
        <v>-0.4810451</v>
      </c>
      <c r="C15" s="49">
        <v>-0.2370359</v>
      </c>
      <c r="D15" s="49">
        <v>-0.191939</v>
      </c>
      <c r="E15" s="49">
        <v>-0.2621299</v>
      </c>
      <c r="F15" s="49">
        <v>-0.4603884</v>
      </c>
      <c r="G15" s="49">
        <v>-0.2973522</v>
      </c>
    </row>
    <row r="16" spans="1:7" ht="12.75">
      <c r="A16" t="s">
        <v>24</v>
      </c>
      <c r="B16" s="49">
        <v>0.0320776</v>
      </c>
      <c r="C16" s="49">
        <v>0.02552743</v>
      </c>
      <c r="D16" s="49">
        <v>-0.007237408</v>
      </c>
      <c r="E16" s="49">
        <v>0.03052619</v>
      </c>
      <c r="F16" s="49">
        <v>0.05161395</v>
      </c>
      <c r="G16" s="49">
        <v>0.02326997</v>
      </c>
    </row>
    <row r="17" spans="1:7" ht="12.75">
      <c r="A17" t="s">
        <v>25</v>
      </c>
      <c r="B17" s="49">
        <v>-0.03599078</v>
      </c>
      <c r="C17" s="49">
        <v>-0.01761661</v>
      </c>
      <c r="D17" s="49">
        <v>-0.02606861</v>
      </c>
      <c r="E17" s="49">
        <v>-0.008665599</v>
      </c>
      <c r="F17" s="49">
        <v>-0.02086011</v>
      </c>
      <c r="G17" s="49">
        <v>-0.02059447</v>
      </c>
    </row>
    <row r="18" spans="1:7" ht="12.75">
      <c r="A18" t="s">
        <v>26</v>
      </c>
      <c r="B18" s="49">
        <v>0.04383285</v>
      </c>
      <c r="C18" s="49">
        <v>0.01338232</v>
      </c>
      <c r="D18" s="49">
        <v>0.02950051</v>
      </c>
      <c r="E18" s="49">
        <v>0.000945768</v>
      </c>
      <c r="F18" s="49">
        <v>0.01400547</v>
      </c>
      <c r="G18" s="49">
        <v>0.01877622</v>
      </c>
    </row>
    <row r="19" spans="1:7" ht="12.75">
      <c r="A19" t="s">
        <v>27</v>
      </c>
      <c r="B19" s="49">
        <v>-0.2207752</v>
      </c>
      <c r="C19" s="49">
        <v>-0.2038559</v>
      </c>
      <c r="D19" s="49">
        <v>-0.211388</v>
      </c>
      <c r="E19" s="49">
        <v>-0.2087612</v>
      </c>
      <c r="F19" s="49">
        <v>-0.1521806</v>
      </c>
      <c r="G19" s="49">
        <v>-0.2024318</v>
      </c>
    </row>
    <row r="20" spans="1:7" ht="12.75">
      <c r="A20" t="s">
        <v>28</v>
      </c>
      <c r="B20" s="49">
        <v>0.00302325</v>
      </c>
      <c r="C20" s="49">
        <v>0.0009167436</v>
      </c>
      <c r="D20" s="49">
        <v>0.003560855</v>
      </c>
      <c r="E20" s="49">
        <v>-0.0006598375</v>
      </c>
      <c r="F20" s="49">
        <v>0.00256884</v>
      </c>
      <c r="G20" s="49">
        <v>0.001698906</v>
      </c>
    </row>
    <row r="21" spans="1:7" ht="12.75">
      <c r="A21" t="s">
        <v>29</v>
      </c>
      <c r="B21" s="49">
        <v>-15.76292</v>
      </c>
      <c r="C21" s="49">
        <v>22.89209</v>
      </c>
      <c r="D21" s="49">
        <v>-28.72507</v>
      </c>
      <c r="E21" s="49">
        <v>47.63443</v>
      </c>
      <c r="F21" s="49">
        <v>-58.38572</v>
      </c>
      <c r="G21" s="49">
        <v>0.0100379</v>
      </c>
    </row>
    <row r="22" spans="1:7" ht="12.75">
      <c r="A22" t="s">
        <v>30</v>
      </c>
      <c r="B22" s="49">
        <v>74.55615</v>
      </c>
      <c r="C22" s="49">
        <v>66.80213</v>
      </c>
      <c r="D22" s="49">
        <v>0.8745283</v>
      </c>
      <c r="E22" s="49">
        <v>-51.39329</v>
      </c>
      <c r="F22" s="49">
        <v>-109.8429</v>
      </c>
      <c r="G22" s="49">
        <v>0</v>
      </c>
    </row>
    <row r="23" spans="1:7" ht="12.75">
      <c r="A23" t="s">
        <v>31</v>
      </c>
      <c r="B23" s="49">
        <v>-2.98514</v>
      </c>
      <c r="C23" s="49">
        <v>-1.308842</v>
      </c>
      <c r="D23" s="49">
        <v>0.4384576</v>
      </c>
      <c r="E23" s="49">
        <v>-3.56193</v>
      </c>
      <c r="F23" s="49">
        <v>7.070669</v>
      </c>
      <c r="G23" s="49">
        <v>-0.5597633</v>
      </c>
    </row>
    <row r="24" spans="1:7" ht="12.75">
      <c r="A24" t="s">
        <v>32</v>
      </c>
      <c r="B24" s="49">
        <v>-0.2434007</v>
      </c>
      <c r="C24" s="49">
        <v>0.278881</v>
      </c>
      <c r="D24" s="49">
        <v>1.325759</v>
      </c>
      <c r="E24" s="49">
        <v>-2.30624</v>
      </c>
      <c r="F24" s="49">
        <v>-4.410837</v>
      </c>
      <c r="G24" s="49">
        <v>-0.7910381</v>
      </c>
    </row>
    <row r="25" spans="1:7" ht="12.75">
      <c r="A25" t="s">
        <v>33</v>
      </c>
      <c r="B25" s="49">
        <v>-0.5205172</v>
      </c>
      <c r="C25" s="49">
        <v>-0.2589783</v>
      </c>
      <c r="D25" s="49">
        <v>0.1737529</v>
      </c>
      <c r="E25" s="49">
        <v>0.03241192</v>
      </c>
      <c r="F25" s="49">
        <v>-1.847267</v>
      </c>
      <c r="G25" s="49">
        <v>-0.3339601</v>
      </c>
    </row>
    <row r="26" spans="1:7" ht="12.75">
      <c r="A26" t="s">
        <v>34</v>
      </c>
      <c r="B26" s="49">
        <v>0.3300403</v>
      </c>
      <c r="C26" s="49">
        <v>0.1770676</v>
      </c>
      <c r="D26" s="49">
        <v>0.1310733</v>
      </c>
      <c r="E26" s="49">
        <v>0.3677297</v>
      </c>
      <c r="F26" s="49">
        <v>1.043692</v>
      </c>
      <c r="G26" s="49">
        <v>0.3492524</v>
      </c>
    </row>
    <row r="27" spans="1:7" ht="12.75">
      <c r="A27" t="s">
        <v>35</v>
      </c>
      <c r="B27" s="49">
        <v>-0.2865258</v>
      </c>
      <c r="C27" s="49">
        <v>0.2896655</v>
      </c>
      <c r="D27" s="49">
        <v>0.004966431</v>
      </c>
      <c r="E27" s="49">
        <v>-0.1495809</v>
      </c>
      <c r="F27" s="49">
        <v>0.1328</v>
      </c>
      <c r="G27" s="49">
        <v>0.01096351</v>
      </c>
    </row>
    <row r="28" spans="1:7" ht="12.75">
      <c r="A28" t="s">
        <v>36</v>
      </c>
      <c r="B28" s="49">
        <v>-0.09696009</v>
      </c>
      <c r="C28" s="49">
        <v>0.08491118</v>
      </c>
      <c r="D28" s="49">
        <v>0.3785362</v>
      </c>
      <c r="E28" s="49">
        <v>-0.05407653</v>
      </c>
      <c r="F28" s="49">
        <v>-0.578509</v>
      </c>
      <c r="G28" s="49">
        <v>0.007444744</v>
      </c>
    </row>
    <row r="29" spans="1:7" ht="12.75">
      <c r="A29" t="s">
        <v>37</v>
      </c>
      <c r="B29" s="49">
        <v>-0.006501605</v>
      </c>
      <c r="C29" s="49">
        <v>0.06165878</v>
      </c>
      <c r="D29" s="49">
        <v>-0.01904309</v>
      </c>
      <c r="E29" s="49">
        <v>-0.04991318</v>
      </c>
      <c r="F29" s="49">
        <v>-0.07326789</v>
      </c>
      <c r="G29" s="49">
        <v>-0.01244221</v>
      </c>
    </row>
    <row r="30" spans="1:7" ht="12.75">
      <c r="A30" t="s">
        <v>38</v>
      </c>
      <c r="B30" s="49">
        <v>0.08854505</v>
      </c>
      <c r="C30" s="49">
        <v>0.1930404</v>
      </c>
      <c r="D30" s="49">
        <v>0.09798907</v>
      </c>
      <c r="E30" s="49">
        <v>0.1341644</v>
      </c>
      <c r="F30" s="49">
        <v>0.2076562</v>
      </c>
      <c r="G30" s="49">
        <v>0.1428023</v>
      </c>
    </row>
    <row r="31" spans="1:7" ht="12.75">
      <c r="A31" t="s">
        <v>39</v>
      </c>
      <c r="B31" s="49">
        <v>-0.02894142</v>
      </c>
      <c r="C31" s="49">
        <v>-0.001548774</v>
      </c>
      <c r="D31" s="49">
        <v>-0.01571688</v>
      </c>
      <c r="E31" s="49">
        <v>-0.005158379</v>
      </c>
      <c r="F31" s="49">
        <v>0.004156224</v>
      </c>
      <c r="G31" s="49">
        <v>-0.009045078</v>
      </c>
    </row>
    <row r="32" spans="1:7" ht="12.75">
      <c r="A32" t="s">
        <v>40</v>
      </c>
      <c r="B32" s="49">
        <v>-0.02344318</v>
      </c>
      <c r="C32" s="49">
        <v>-0.007046881</v>
      </c>
      <c r="D32" s="49">
        <v>0.04613665</v>
      </c>
      <c r="E32" s="49">
        <v>-0.01722741</v>
      </c>
      <c r="F32" s="49">
        <v>-0.02908368</v>
      </c>
      <c r="G32" s="49">
        <v>-0.002015502</v>
      </c>
    </row>
    <row r="33" spans="1:7" ht="12.75">
      <c r="A33" t="s">
        <v>41</v>
      </c>
      <c r="B33" s="49">
        <v>0.08900636</v>
      </c>
      <c r="C33" s="49">
        <v>0.08524028</v>
      </c>
      <c r="D33" s="49">
        <v>0.0883617</v>
      </c>
      <c r="E33" s="49">
        <v>0.04910072</v>
      </c>
      <c r="F33" s="49">
        <v>0.05904029</v>
      </c>
      <c r="G33" s="49">
        <v>0.07435411</v>
      </c>
    </row>
    <row r="34" spans="1:7" ht="12.75">
      <c r="A34" t="s">
        <v>42</v>
      </c>
      <c r="B34" s="49">
        <v>-0.006011463</v>
      </c>
      <c r="C34" s="49">
        <v>-0.002043503</v>
      </c>
      <c r="D34" s="49">
        <v>0.003121166</v>
      </c>
      <c r="E34" s="49">
        <v>0.01211373</v>
      </c>
      <c r="F34" s="49">
        <v>-0.0260815</v>
      </c>
      <c r="G34" s="49">
        <v>-0.001148566</v>
      </c>
    </row>
    <row r="35" spans="1:7" ht="12.75">
      <c r="A35" t="s">
        <v>43</v>
      </c>
      <c r="B35" s="49">
        <v>-0.0005834841</v>
      </c>
      <c r="C35" s="49">
        <v>-0.004063212</v>
      </c>
      <c r="D35" s="49">
        <v>6.89206E-06</v>
      </c>
      <c r="E35" s="49">
        <v>0.004597474</v>
      </c>
      <c r="F35" s="49">
        <v>0.005938047</v>
      </c>
      <c r="G35" s="49">
        <v>0.0008352185</v>
      </c>
    </row>
    <row r="36" spans="1:6" ht="12.75">
      <c r="A36" t="s">
        <v>44</v>
      </c>
      <c r="B36" s="49">
        <v>22.23511</v>
      </c>
      <c r="C36" s="49">
        <v>22.229</v>
      </c>
      <c r="D36" s="49">
        <v>22.23816</v>
      </c>
      <c r="E36" s="49">
        <v>22.23206</v>
      </c>
      <c r="F36" s="49">
        <v>22.24121</v>
      </c>
    </row>
    <row r="37" spans="1:6" ht="12.75">
      <c r="A37" t="s">
        <v>45</v>
      </c>
      <c r="B37" s="49">
        <v>0.2110799</v>
      </c>
      <c r="C37" s="49">
        <v>0.1561483</v>
      </c>
      <c r="D37" s="49">
        <v>0.1246134</v>
      </c>
      <c r="E37" s="49">
        <v>0.1017253</v>
      </c>
      <c r="F37" s="49">
        <v>0.08392334</v>
      </c>
    </row>
    <row r="38" spans="1:7" ht="12.75">
      <c r="A38" t="s">
        <v>55</v>
      </c>
      <c r="B38" s="49">
        <v>0.0001701051</v>
      </c>
      <c r="C38" s="49">
        <v>-0.0001123071</v>
      </c>
      <c r="D38" s="49">
        <v>1.454103E-05</v>
      </c>
      <c r="E38" s="49">
        <v>-0.0001500919</v>
      </c>
      <c r="F38" s="49">
        <v>0.0002622022</v>
      </c>
      <c r="G38" s="49">
        <v>0.000224</v>
      </c>
    </row>
    <row r="39" spans="1:7" ht="12.75">
      <c r="A39" t="s">
        <v>56</v>
      </c>
      <c r="B39" s="49">
        <v>2.552872E-05</v>
      </c>
      <c r="C39" s="49">
        <v>-3.816632E-05</v>
      </c>
      <c r="D39" s="49">
        <v>4.883136E-05</v>
      </c>
      <c r="E39" s="49">
        <v>-8.174991E-05</v>
      </c>
      <c r="F39" s="49">
        <v>0.0001021358</v>
      </c>
      <c r="G39" s="49">
        <v>0.0008104138</v>
      </c>
    </row>
    <row r="40" spans="2:7" ht="12.75">
      <c r="B40" t="s">
        <v>46</v>
      </c>
      <c r="C40">
        <v>-0.003752</v>
      </c>
      <c r="D40" t="s">
        <v>47</v>
      </c>
      <c r="E40">
        <v>3.116789</v>
      </c>
      <c r="F40" t="s">
        <v>48</v>
      </c>
      <c r="G40">
        <v>55.000693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0.0001701051283499131</v>
      </c>
      <c r="C50">
        <f>-0.017/(C7*C7+C22*C22)*(C21*C22+C6*C7)</f>
        <v>-0.00011230709313163812</v>
      </c>
      <c r="D50">
        <f>-0.017/(D7*D7+D22*D22)*(D21*D22+D6*D7)</f>
        <v>1.454102653951813E-05</v>
      </c>
      <c r="E50">
        <f>-0.017/(E7*E7+E22*E22)*(E21*E22+E6*E7)</f>
        <v>-0.00015009192735381894</v>
      </c>
      <c r="F50">
        <f>-0.017/(F7*F7+F22*F22)*(F21*F22+F6*F7)</f>
        <v>0.000262202160439609</v>
      </c>
      <c r="G50">
        <f>(B50*B$4+C50*C$4+D50*D$4+E50*E$4+F50*F$4)/SUM(B$4:F$4)</f>
        <v>-8.524964876074004E-08</v>
      </c>
    </row>
    <row r="51" spans="1:7" ht="12.75">
      <c r="A51" t="s">
        <v>59</v>
      </c>
      <c r="B51">
        <f>-0.017/(B7*B7+B22*B22)*(B21*B7-B6*B22)</f>
        <v>2.5528725653497462E-05</v>
      </c>
      <c r="C51">
        <f>-0.017/(C7*C7+C22*C22)*(C21*C7-C6*C22)</f>
        <v>-3.8166317696469826E-05</v>
      </c>
      <c r="D51">
        <f>-0.017/(D7*D7+D22*D22)*(D21*D7-D6*D22)</f>
        <v>4.883134734607803E-05</v>
      </c>
      <c r="E51">
        <f>-0.017/(E7*E7+E22*E22)*(E21*E7-E6*E22)</f>
        <v>-8.174990279491538E-05</v>
      </c>
      <c r="F51">
        <f>-0.017/(F7*F7+F22*F22)*(F21*F7-F6*F22)</f>
        <v>0.0001021358285688952</v>
      </c>
      <c r="G51">
        <f>(B51*B$4+C51*C$4+D51*D$4+E51*E$4+F51*F$4)/SUM(B$4:F$4)</f>
        <v>1.7306145793451364E-07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10000.061774865479</v>
      </c>
      <c r="C62">
        <f>C7+(2/0.017)*(C8*C50-C23*C51)</f>
        <v>10000.02110790133</v>
      </c>
      <c r="D62">
        <f>D7+(2/0.017)*(D8*D50-D23*D51)</f>
        <v>10000.000007456258</v>
      </c>
      <c r="E62">
        <f>E7+(2/0.017)*(E8*E50-E23*E51)</f>
        <v>9999.909584188976</v>
      </c>
      <c r="F62">
        <f>F7+(2/0.017)*(F8*F50-F23*F51)</f>
        <v>9999.929984254097</v>
      </c>
    </row>
    <row r="63" spans="1:6" ht="12.75">
      <c r="A63" t="s">
        <v>67</v>
      </c>
      <c r="B63">
        <f>B8+(3/0.017)*(B9*B50-B24*B51)</f>
        <v>2.6599872382087555</v>
      </c>
      <c r="C63">
        <f>C8+(3/0.017)*(C9*C50-C24*C51)</f>
        <v>-2.038679479467245</v>
      </c>
      <c r="D63">
        <f>D8+(3/0.017)*(D9*D50-D24*D51)</f>
        <v>1.4667508798198816</v>
      </c>
      <c r="E63">
        <f>E8+(3/0.017)*(E9*E50-E24*E51)</f>
        <v>3.1492294697443155</v>
      </c>
      <c r="F63">
        <f>F8+(3/0.017)*(F9*F50-F24*F51)</f>
        <v>0.507922403512116</v>
      </c>
    </row>
    <row r="64" spans="1:6" ht="12.75">
      <c r="A64" t="s">
        <v>68</v>
      </c>
      <c r="B64">
        <f>B9+(4/0.017)*(B10*B50-B25*B51)</f>
        <v>0.6703260390624346</v>
      </c>
      <c r="C64">
        <f>C9+(4/0.017)*(C10*C50-C25*C51)</f>
        <v>-0.10423449585384492</v>
      </c>
      <c r="D64">
        <f>D9+(4/0.017)*(D10*D50-D25*D51)</f>
        <v>0.5399008226600686</v>
      </c>
      <c r="E64">
        <f>E9+(4/0.017)*(E10*E50-E25*E51)</f>
        <v>-0.031693427646949116</v>
      </c>
      <c r="F64">
        <f>F9+(4/0.017)*(F10*F50-F25*F51)</f>
        <v>-1.3502242410972074</v>
      </c>
    </row>
    <row r="65" spans="1:6" ht="12.75">
      <c r="A65" t="s">
        <v>69</v>
      </c>
      <c r="B65">
        <f>B10+(5/0.017)*(B11*B50-B26*B51)</f>
        <v>0.07966482444409176</v>
      </c>
      <c r="C65">
        <f>C10+(5/0.017)*(C11*C50-C26*C51)</f>
        <v>0.39945194139237894</v>
      </c>
      <c r="D65">
        <f>D10+(5/0.017)*(D11*D50-D26*D51)</f>
        <v>-0.8846635856894378</v>
      </c>
      <c r="E65">
        <f>E10+(5/0.017)*(E11*E50-E26*E51)</f>
        <v>-1.3972608618788536</v>
      </c>
      <c r="F65">
        <f>F10+(5/0.017)*(F11*F50-F26*F51)</f>
        <v>-1.9927798404348958</v>
      </c>
    </row>
    <row r="66" spans="1:6" ht="12.75">
      <c r="A66" t="s">
        <v>70</v>
      </c>
      <c r="B66">
        <f>B11+(6/0.017)*(B12*B50-B27*B51)</f>
        <v>2.092099431361216</v>
      </c>
      <c r="C66">
        <f>C11+(6/0.017)*(C12*C50-C27*C51)</f>
        <v>0.9083550353440462</v>
      </c>
      <c r="D66">
        <f>D11+(6/0.017)*(D12*D50-D27*D51)</f>
        <v>1.2053958623349945</v>
      </c>
      <c r="E66">
        <f>E11+(6/0.017)*(E12*E50-E27*E51)</f>
        <v>0.8362083021496903</v>
      </c>
      <c r="F66">
        <f>F11+(6/0.017)*(F12*F50-F27*F51)</f>
        <v>13.012121544239445</v>
      </c>
    </row>
    <row r="67" spans="1:6" ht="12.75">
      <c r="A67" t="s">
        <v>71</v>
      </c>
      <c r="B67">
        <f>B12+(7/0.017)*(B13*B50-B28*B51)</f>
        <v>0.1587116794502665</v>
      </c>
      <c r="C67">
        <f>C12+(7/0.017)*(C13*C50-C28*C51)</f>
        <v>-0.4029073433156066</v>
      </c>
      <c r="D67">
        <f>D12+(7/0.017)*(D13*D50-D28*D51)</f>
        <v>-0.02308464849686748</v>
      </c>
      <c r="E67">
        <f>E12+(7/0.017)*(E13*E50-E28*E51)</f>
        <v>0.09697601170839015</v>
      </c>
      <c r="F67">
        <f>F12+(7/0.017)*(F13*F50-F28*F51)</f>
        <v>0.24233336010945877</v>
      </c>
    </row>
    <row r="68" spans="1:6" ht="12.75">
      <c r="A68" t="s">
        <v>72</v>
      </c>
      <c r="B68">
        <f>B13+(8/0.017)*(B14*B50-B29*B51)</f>
        <v>0.004804475075571346</v>
      </c>
      <c r="C68">
        <f>C13+(8/0.017)*(C14*C50-C29*C51)</f>
        <v>-0.018523167831482248</v>
      </c>
      <c r="D68">
        <f>D13+(8/0.017)*(D14*D50-D29*D51)</f>
        <v>0.004376779231851625</v>
      </c>
      <c r="E68">
        <f>E13+(8/0.017)*(E14*E50-E29*E51)</f>
        <v>-0.11226239416196993</v>
      </c>
      <c r="F68">
        <f>F13+(8/0.017)*(F14*F50-F29*F51)</f>
        <v>-0.1302027740746539</v>
      </c>
    </row>
    <row r="69" spans="1:6" ht="12.75">
      <c r="A69" t="s">
        <v>73</v>
      </c>
      <c r="B69">
        <f>B14+(9/0.017)*(B15*B50-B30*B51)</f>
        <v>0.039467613123341294</v>
      </c>
      <c r="C69">
        <f>C14+(9/0.017)*(C15*C50-C30*C51)</f>
        <v>0.02759604348137985</v>
      </c>
      <c r="D69">
        <f>D14+(9/0.017)*(D15*D50-D30*D51)</f>
        <v>-0.05484433562684232</v>
      </c>
      <c r="E69">
        <f>E14+(9/0.017)*(E15*E50-E30*E51)</f>
        <v>-0.08837399546474013</v>
      </c>
      <c r="F69">
        <f>F14+(9/0.017)*(F15*F50-F30*F51)</f>
        <v>-0.052305350028954575</v>
      </c>
    </row>
    <row r="70" spans="1:6" ht="12.75">
      <c r="A70" t="s">
        <v>74</v>
      </c>
      <c r="B70">
        <f>B15+(10/0.017)*(B16*B50-B31*B51)</f>
        <v>-0.4774007459786119</v>
      </c>
      <c r="C70">
        <f>C15+(10/0.017)*(C16*C50-C31*C51)</f>
        <v>-0.2387570896817326</v>
      </c>
      <c r="D70">
        <f>D15+(10/0.017)*(D16*D50-D31*D51)</f>
        <v>-0.19154944877372276</v>
      </c>
      <c r="E70">
        <f>E15+(10/0.017)*(E16*E50-E31*E51)</f>
        <v>-0.2650730951021754</v>
      </c>
      <c r="F70">
        <f>F15+(10/0.017)*(F16*F50-F31*F51)</f>
        <v>-0.45267734716655056</v>
      </c>
    </row>
    <row r="71" spans="1:6" ht="12.75">
      <c r="A71" t="s">
        <v>75</v>
      </c>
      <c r="B71">
        <f>B16+(11/0.017)*(B17*B50-B32*B51)</f>
        <v>0.028503414167816047</v>
      </c>
      <c r="C71">
        <f>C16+(11/0.017)*(C17*C50-C32*C51)</f>
        <v>0.026633587904123755</v>
      </c>
      <c r="D71">
        <f>D16+(11/0.017)*(D17*D50-D32*D51)</f>
        <v>-0.008940453320312975</v>
      </c>
      <c r="E71">
        <f>E16+(11/0.017)*(E17*E50-E32*E51)</f>
        <v>0.030456500058202877</v>
      </c>
      <c r="F71">
        <f>F16+(11/0.017)*(F17*F50-F32*F51)</f>
        <v>0.04999689813540423</v>
      </c>
    </row>
    <row r="72" spans="1:6" ht="12.75">
      <c r="A72" t="s">
        <v>76</v>
      </c>
      <c r="B72">
        <f>B17+(12/0.017)*(B18*B50-B33*B51)</f>
        <v>-0.03233150449693925</v>
      </c>
      <c r="C72">
        <f>C17+(12/0.017)*(C18*C50-C33*C51)</f>
        <v>-0.016381048954029184</v>
      </c>
      <c r="D72">
        <f>D17+(12/0.017)*(D18*D50-D33*D51)</f>
        <v>-0.028811565175965146</v>
      </c>
      <c r="E72">
        <f>E17+(12/0.017)*(E18*E50-E33*E51)</f>
        <v>-0.0059324035092629705</v>
      </c>
      <c r="F72">
        <f>F17+(12/0.017)*(F18*F50-F33*F51)</f>
        <v>-0.022524484903147575</v>
      </c>
    </row>
    <row r="73" spans="1:6" ht="12.75">
      <c r="A73" t="s">
        <v>77</v>
      </c>
      <c r="B73">
        <f>B18+(13/0.017)*(B19*B50-B34*B51)</f>
        <v>0.015231680961407673</v>
      </c>
      <c r="C73">
        <f>C18+(13/0.017)*(C19*C50-C34*C51)</f>
        <v>0.03083020925331111</v>
      </c>
      <c r="D73">
        <f>D18+(13/0.017)*(D19*D50-D34*D51)</f>
        <v>0.027033408801783322</v>
      </c>
      <c r="E73">
        <f>E18+(13/0.017)*(E19*E50-E34*E51)</f>
        <v>0.025663866381814053</v>
      </c>
      <c r="F73">
        <f>F18+(13/0.017)*(F19*F50-F34*F51)</f>
        <v>-0.014470820840840714</v>
      </c>
    </row>
    <row r="74" spans="1:6" ht="12.75">
      <c r="A74" t="s">
        <v>78</v>
      </c>
      <c r="B74">
        <f>B19+(14/0.017)*(B20*B50-B35*B51)</f>
        <v>-0.22033941628899156</v>
      </c>
      <c r="C74">
        <f>C19+(14/0.017)*(C20*C50-C35*C51)</f>
        <v>-0.2040683991226426</v>
      </c>
      <c r="D74">
        <f>D19+(14/0.017)*(D20*D50-D35*D51)</f>
        <v>-0.2113456360506614</v>
      </c>
      <c r="E74">
        <f>E19+(14/0.017)*(E20*E50-E35*E51)</f>
        <v>-0.2083701229008209</v>
      </c>
      <c r="F74">
        <f>F19+(14/0.017)*(F20*F50-F35*F51)</f>
        <v>-0.15212536749037842</v>
      </c>
    </row>
    <row r="75" spans="1:6" ht="12.75">
      <c r="A75" t="s">
        <v>79</v>
      </c>
      <c r="B75" s="49">
        <f>B20</f>
        <v>0.00302325</v>
      </c>
      <c r="C75" s="49">
        <f>C20</f>
        <v>0.0009167436</v>
      </c>
      <c r="D75" s="49">
        <f>D20</f>
        <v>0.003560855</v>
      </c>
      <c r="E75" s="49">
        <f>E20</f>
        <v>-0.0006598375</v>
      </c>
      <c r="F75" s="49">
        <f>F20</f>
        <v>0.00256884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74.5043357055819</v>
      </c>
      <c r="C82">
        <f>C22+(2/0.017)*(C8*C51+C23*C50)</f>
        <v>66.82859369082368</v>
      </c>
      <c r="D82">
        <f>D22+(2/0.017)*(D8*D51+D23*D50)</f>
        <v>0.8837622569691473</v>
      </c>
      <c r="E82">
        <f>E22+(2/0.017)*(E8*E51+E23*E50)</f>
        <v>-51.360981471653304</v>
      </c>
      <c r="F82">
        <f>F22+(2/0.017)*(F8*F51+F23*F50)</f>
        <v>-109.61896721659045</v>
      </c>
    </row>
    <row r="83" spans="1:6" ht="12.75">
      <c r="A83" t="s">
        <v>82</v>
      </c>
      <c r="B83">
        <f>B23+(3/0.017)*(B9*B51+B24*B50)</f>
        <v>-2.989436803897368</v>
      </c>
      <c r="C83">
        <f>C23+(3/0.017)*(C9*C51+C24*C50)</f>
        <v>-1.3137586983697485</v>
      </c>
      <c r="D83">
        <f>D23+(3/0.017)*(D9*D51+D24*D50)</f>
        <v>0.44655545002993696</v>
      </c>
      <c r="E83">
        <f>E23+(3/0.017)*(E9*E51+E24*E50)</f>
        <v>-3.4996814702836323</v>
      </c>
      <c r="F83">
        <f>F23+(3/0.017)*(F9*F51+F24*F50)</f>
        <v>6.844734227713937</v>
      </c>
    </row>
    <row r="84" spans="1:6" ht="12.75">
      <c r="A84" t="s">
        <v>83</v>
      </c>
      <c r="B84">
        <f>B24+(4/0.017)*(B10*B51+B25*B50)</f>
        <v>-0.2643659527367534</v>
      </c>
      <c r="C84">
        <f>C24+(4/0.017)*(C10*C51+C25*C50)</f>
        <v>0.2818916731100154</v>
      </c>
      <c r="D84">
        <f>D24+(4/0.017)*(D10*D51+D25*D50)</f>
        <v>1.3161513259910078</v>
      </c>
      <c r="E84">
        <f>E24+(4/0.017)*(E10*E51+E25*E50)</f>
        <v>-2.2810557196693653</v>
      </c>
      <c r="F84">
        <f>F24+(4/0.017)*(F10*F51+F25*F50)</f>
        <v>-4.5960247545746356</v>
      </c>
    </row>
    <row r="85" spans="1:6" ht="12.75">
      <c r="A85" t="s">
        <v>84</v>
      </c>
      <c r="B85">
        <f>B25+(5/0.017)*(B11*B51+B26*B50)</f>
        <v>-0.48838709142414827</v>
      </c>
      <c r="C85">
        <f>C25+(5/0.017)*(C11*C51+C26*C50)</f>
        <v>-0.2747996840060257</v>
      </c>
      <c r="D85">
        <f>D25+(5/0.017)*(D11*D51+D26*D50)</f>
        <v>0.1916279318446492</v>
      </c>
      <c r="E85">
        <f>E25+(5/0.017)*(E11*E51+E26*E50)</f>
        <v>-0.004147540755584989</v>
      </c>
      <c r="F85">
        <f>F25+(5/0.017)*(F11*F51+F26*F50)</f>
        <v>-1.3763990059579705</v>
      </c>
    </row>
    <row r="86" spans="1:6" ht="12.75">
      <c r="A86" t="s">
        <v>85</v>
      </c>
      <c r="B86">
        <f>B26+(6/0.017)*(B12*B51+B27*B50)</f>
        <v>0.3142602115887291</v>
      </c>
      <c r="C86">
        <f>C26+(6/0.017)*(C12*C51+C27*C50)</f>
        <v>0.17104313452501502</v>
      </c>
      <c r="D86">
        <f>D26+(6/0.017)*(D12*D51+D27*D50)</f>
        <v>0.13083166801621873</v>
      </c>
      <c r="E86">
        <f>E26+(6/0.017)*(E12*E51+E27*E50)</f>
        <v>0.37301422664022565</v>
      </c>
      <c r="F86">
        <f>F26+(6/0.017)*(F12*F51+F27*F50)</f>
        <v>1.0643715615932867</v>
      </c>
    </row>
    <row r="87" spans="1:6" ht="12.75">
      <c r="A87" t="s">
        <v>86</v>
      </c>
      <c r="B87">
        <f>B27+(7/0.017)*(B13*B51+B28*B50)</f>
        <v>-0.2933381914280389</v>
      </c>
      <c r="C87">
        <f>C27+(7/0.017)*(C13*C51+C28*C50)</f>
        <v>0.28603938934774314</v>
      </c>
      <c r="D87">
        <f>D27+(7/0.017)*(D13*D51+D28*D50)</f>
        <v>0.007319108821210155</v>
      </c>
      <c r="E87">
        <f>E27+(7/0.017)*(E13*E51+E28*E50)</f>
        <v>-0.14225107905570566</v>
      </c>
      <c r="F87">
        <f>F27+(7/0.017)*(F13*F51+F28*F50)</f>
        <v>0.06459855584723512</v>
      </c>
    </row>
    <row r="88" spans="1:6" ht="12.75">
      <c r="A88" t="s">
        <v>87</v>
      </c>
      <c r="B88">
        <f>B28+(8/0.017)*(B14*B51+B29*B50)</f>
        <v>-0.09647158294102946</v>
      </c>
      <c r="C88">
        <f>C28+(8/0.017)*(C14*C51+C29*C50)</f>
        <v>0.08148002833679518</v>
      </c>
      <c r="D88">
        <f>D28+(8/0.017)*(D14*D51+D29*D50)</f>
        <v>0.37723776385225005</v>
      </c>
      <c r="E88">
        <f>E28+(8/0.017)*(E14*E51+E29*E50)</f>
        <v>-0.0461266096084471</v>
      </c>
      <c r="F88">
        <f>F28+(8/0.017)*(F14*F51+F29*F50)</f>
        <v>-0.5864521290468014</v>
      </c>
    </row>
    <row r="89" spans="1:6" ht="12.75">
      <c r="A89" t="s">
        <v>88</v>
      </c>
      <c r="B89">
        <f>B29+(9/0.017)*(B15*B51+B30*B50)</f>
        <v>-0.0050290468593375305</v>
      </c>
      <c r="C89">
        <f>C29+(9/0.017)*(C15*C51+C30*C50)</f>
        <v>0.05497071126794705</v>
      </c>
      <c r="D89">
        <f>D29+(9/0.017)*(D15*D51+D30*D50)</f>
        <v>-0.02325073734101503</v>
      </c>
      <c r="E89">
        <f>E29+(9/0.017)*(E15*E51+E30*E50)</f>
        <v>-0.049229126811920605</v>
      </c>
      <c r="F89">
        <f>F29+(9/0.017)*(F15*F51+F30*F50)</f>
        <v>-0.06933660869761504</v>
      </c>
    </row>
    <row r="90" spans="1:6" ht="12.75">
      <c r="A90" t="s">
        <v>89</v>
      </c>
      <c r="B90">
        <f>B30+(10/0.017)*(B16*B51+B31*B50)</f>
        <v>0.08613082428605523</v>
      </c>
      <c r="C90">
        <f>C30+(10/0.017)*(C16*C51+C31*C50)</f>
        <v>0.19256960606029616</v>
      </c>
      <c r="D90">
        <f>D30+(10/0.017)*(D16*D51+D31*D50)</f>
        <v>0.09764674532168723</v>
      </c>
      <c r="E90">
        <f>E30+(10/0.017)*(E16*E51+E31*E50)</f>
        <v>0.1331518811652543</v>
      </c>
      <c r="F90">
        <f>F30+(10/0.017)*(F16*F51+F31*F50)</f>
        <v>0.21139820262413794</v>
      </c>
    </row>
    <row r="91" spans="1:6" ht="12.75">
      <c r="A91" t="s">
        <v>90</v>
      </c>
      <c r="B91">
        <f>B31+(11/0.017)*(B17*B51+B32*B50)</f>
        <v>-0.03211628134156238</v>
      </c>
      <c r="C91">
        <f>C31+(11/0.017)*(C17*C51+C32*C50)</f>
        <v>-0.0006016249175151081</v>
      </c>
      <c r="D91">
        <f>D31+(11/0.017)*(D17*D51+D32*D50)</f>
        <v>-0.016106468357299696</v>
      </c>
      <c r="E91">
        <f>E31+(11/0.017)*(E17*E51+E32*E50)</f>
        <v>-0.0030268979701549496</v>
      </c>
      <c r="F91">
        <f>F31+(11/0.017)*(F17*F51+F32*F50)</f>
        <v>-0.00215672022544988</v>
      </c>
    </row>
    <row r="92" spans="1:6" ht="12.75">
      <c r="A92" t="s">
        <v>91</v>
      </c>
      <c r="B92">
        <f>B32+(12/0.017)*(B18*B51+B33*B50)</f>
        <v>-0.011965931698339195</v>
      </c>
      <c r="C92">
        <f>C32+(12/0.017)*(C18*C51+C33*C50)</f>
        <v>-0.014164887076114869</v>
      </c>
      <c r="D92">
        <f>D32+(12/0.017)*(D18*D51+D33*D50)</f>
        <v>0.04806047551209886</v>
      </c>
      <c r="E92">
        <f>E32+(12/0.017)*(E18*E51+E33*E50)</f>
        <v>-0.022484072217407114</v>
      </c>
      <c r="F92">
        <f>F32+(12/0.017)*(F18*F51+F33*F50)</f>
        <v>-0.017146537500756814</v>
      </c>
    </row>
    <row r="93" spans="1:6" ht="12.75">
      <c r="A93" t="s">
        <v>92</v>
      </c>
      <c r="B93">
        <f>B33+(13/0.017)*(B19*B51+B34*B50)</f>
        <v>0.0839144204375257</v>
      </c>
      <c r="C93">
        <f>C33+(13/0.017)*(C19*C51+C34*C50)</f>
        <v>0.09136551976650956</v>
      </c>
      <c r="D93">
        <f>D33+(13/0.017)*(D19*D51+D34*D50)</f>
        <v>0.0805028360801775</v>
      </c>
      <c r="E93">
        <f>E33+(13/0.017)*(E19*E51+E34*E50)</f>
        <v>0.06076098184792232</v>
      </c>
      <c r="F93">
        <f>F33+(13/0.017)*(F19*F51+F34*F50)</f>
        <v>0.041924859107763265</v>
      </c>
    </row>
    <row r="94" spans="1:6" ht="12.75">
      <c r="A94" t="s">
        <v>93</v>
      </c>
      <c r="B94">
        <f>B34+(14/0.017)*(B20*B51+B35*B50)</f>
        <v>-0.0060296415206142215</v>
      </c>
      <c r="C94">
        <f>C34+(14/0.017)*(C20*C51+C35*C50)</f>
        <v>-0.0016965181050474717</v>
      </c>
      <c r="D94">
        <f>D34+(14/0.017)*(D20*D51+D35*D50)</f>
        <v>0.0032644449358670276</v>
      </c>
      <c r="E94">
        <f>E34+(14/0.017)*(E20*E51+E35*E50)</f>
        <v>0.011589881226478185</v>
      </c>
      <c r="F94">
        <f>F34+(14/0.017)*(F20*F51+F35*F50)</f>
        <v>-0.024583220531956468</v>
      </c>
    </row>
    <row r="95" spans="1:6" ht="12.75">
      <c r="A95" t="s">
        <v>94</v>
      </c>
      <c r="B95" s="49">
        <f>B35</f>
        <v>-0.0005834841</v>
      </c>
      <c r="C95" s="49">
        <f>C35</f>
        <v>-0.004063212</v>
      </c>
      <c r="D95" s="49">
        <f>D35</f>
        <v>6.89206E-06</v>
      </c>
      <c r="E95" s="49">
        <f>E35</f>
        <v>0.004597474</v>
      </c>
      <c r="F95" s="49">
        <f>F35</f>
        <v>0.005938047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2.6599708062748824</v>
      </c>
      <c r="C103">
        <f>C63*10000/C62</f>
        <v>-2.038675176251799</v>
      </c>
      <c r="D103">
        <f>D63*10000/D62</f>
        <v>1.4667508787262344</v>
      </c>
      <c r="E103">
        <f>E63*10000/E62</f>
        <v>3.149257944015429</v>
      </c>
      <c r="F103">
        <f>F63*10000/F62</f>
        <v>0.5079259597936099</v>
      </c>
      <c r="G103">
        <f>AVERAGE(C103:E103)</f>
        <v>0.8591112154966215</v>
      </c>
      <c r="H103">
        <f>STDEV(C103:E103)</f>
        <v>2.646805996921339</v>
      </c>
      <c r="I103">
        <f>(B103*B4+C103*C4+D103*D4+E103*E4+F103*F4)/SUM(B4:F4)</f>
        <v>1.0737428029151317</v>
      </c>
      <c r="K103">
        <f>(LN(H103)+LN(H123))/2-LN(K114*K115^3)</f>
        <v>-3.051094487140211</v>
      </c>
    </row>
    <row r="104" spans="1:11" ht="12.75">
      <c r="A104" t="s">
        <v>68</v>
      </c>
      <c r="B104">
        <f>B64*10000/B62</f>
        <v>0.670321898157926</v>
      </c>
      <c r="C104">
        <f>C64*10000/C62</f>
        <v>-0.10423427583716396</v>
      </c>
      <c r="D104">
        <f>D64*10000/D62</f>
        <v>0.5399008222575046</v>
      </c>
      <c r="E104">
        <f>E64*10000/E62</f>
        <v>-0.03169371420823657</v>
      </c>
      <c r="F104">
        <f>F64*10000/F62</f>
        <v>-1.3502336948591362</v>
      </c>
      <c r="G104">
        <f>AVERAGE(C104:E104)</f>
        <v>0.134657610737368</v>
      </c>
      <c r="H104">
        <f>STDEV(C104:E104)</f>
        <v>0.3528201788910686</v>
      </c>
      <c r="I104">
        <f>(B104*B4+C104*C4+D104*D4+E104*E4+F104*F4)/SUM(B4:F4)</f>
        <v>0.014859204252722196</v>
      </c>
      <c r="K104">
        <f>(LN(H104)+LN(H124))/2-LN(K114*K115^4)</f>
        <v>-3.5000136940805904</v>
      </c>
    </row>
    <row r="105" spans="1:11" ht="12.75">
      <c r="A105" t="s">
        <v>69</v>
      </c>
      <c r="B105">
        <f>B65*10000/B62</f>
        <v>0.07966433231875052</v>
      </c>
      <c r="C105">
        <f>C65*10000/C62</f>
        <v>0.3994510982349422</v>
      </c>
      <c r="D105">
        <f>D65*10000/D62</f>
        <v>-0.8846635850298098</v>
      </c>
      <c r="E105">
        <f>E65*10000/E62</f>
        <v>-1.3972734954404848</v>
      </c>
      <c r="F105">
        <f>F65*10000/F62</f>
        <v>-1.9927937931292814</v>
      </c>
      <c r="G105">
        <f>AVERAGE(C105:E105)</f>
        <v>-0.6274953274117842</v>
      </c>
      <c r="H105">
        <f>STDEV(C105:E105)</f>
        <v>0.9255573731132233</v>
      </c>
      <c r="I105">
        <f>(B105*B4+C105*C4+D105*D4+E105*E4+F105*F4)/SUM(B4:F4)</f>
        <v>-0.7063620738203582</v>
      </c>
      <c r="K105">
        <f>(LN(H105)+LN(H125))/2-LN(K114*K115^5)</f>
        <v>-3.4603664686892275</v>
      </c>
    </row>
    <row r="106" spans="1:11" ht="12.75">
      <c r="A106" t="s">
        <v>70</v>
      </c>
      <c r="B106">
        <f>B66*10000/B62</f>
        <v>2.0920865075249586</v>
      </c>
      <c r="C106">
        <f>C66*10000/C62</f>
        <v>0.9083531180012474</v>
      </c>
      <c r="D106">
        <f>D66*10000/D62</f>
        <v>1.2053958614362204</v>
      </c>
      <c r="E106">
        <f>E66*10000/E62</f>
        <v>0.8362158628632335</v>
      </c>
      <c r="F106">
        <f>F66*10000/F62</f>
        <v>13.0122126502169</v>
      </c>
      <c r="G106">
        <f>AVERAGE(C106:E106)</f>
        <v>0.9833216141002338</v>
      </c>
      <c r="H106">
        <f>STDEV(C106:E106)</f>
        <v>0.19567492019187174</v>
      </c>
      <c r="I106">
        <f>(B106*B4+C106*C4+D106*D4+E106*E4+F106*F4)/SUM(B4:F4)</f>
        <v>2.744094828469705</v>
      </c>
      <c r="K106">
        <f>(LN(H106)+LN(H126))/2-LN(K114*K115^6)</f>
        <v>-3.941200457108986</v>
      </c>
    </row>
    <row r="107" spans="1:11" ht="12.75">
      <c r="A107" t="s">
        <v>71</v>
      </c>
      <c r="B107">
        <f>B67*10000/B62</f>
        <v>0.1587106990170583</v>
      </c>
      <c r="C107">
        <f>C67*10000/C62</f>
        <v>-0.402906492864557</v>
      </c>
      <c r="D107">
        <f>D67*10000/D62</f>
        <v>-0.02308464847965497</v>
      </c>
      <c r="E107">
        <f>E67*10000/E62</f>
        <v>0.09697688853279288</v>
      </c>
      <c r="F107">
        <f>F67*10000/F62</f>
        <v>0.24233505683643505</v>
      </c>
      <c r="G107">
        <f>AVERAGE(C107:E107)</f>
        <v>-0.10967141760380635</v>
      </c>
      <c r="H107">
        <f>STDEV(C107:E107)</f>
        <v>0.2609478878815297</v>
      </c>
      <c r="I107">
        <f>(B107*B4+C107*C4+D107*D4+E107*E4+F107*F4)/SUM(B4:F4)</f>
        <v>-0.023906458022472137</v>
      </c>
      <c r="K107">
        <f>(LN(H107)+LN(H127))/2-LN(K114*K115^7)</f>
        <v>-2.9481011678089555</v>
      </c>
    </row>
    <row r="108" spans="1:9" ht="12.75">
      <c r="A108" t="s">
        <v>72</v>
      </c>
      <c r="B108">
        <f>B68*10000/B62</f>
        <v>0.004804445396174541</v>
      </c>
      <c r="C108">
        <f>C68*10000/C62</f>
        <v>-0.01852312873304489</v>
      </c>
      <c r="D108">
        <f>D68*10000/D62</f>
        <v>0.004376779228588185</v>
      </c>
      <c r="E108">
        <f>E68*10000/E62</f>
        <v>-0.11226340920068906</v>
      </c>
      <c r="F108">
        <f>F68*10000/F62</f>
        <v>-0.1302036857054713</v>
      </c>
      <c r="G108">
        <f>AVERAGE(C108:E108)</f>
        <v>-0.04213658623504859</v>
      </c>
      <c r="H108">
        <f>STDEV(C108:E108)</f>
        <v>0.06180153655536023</v>
      </c>
      <c r="I108">
        <f>(B108*B4+C108*C4+D108*D4+E108*E4+F108*F4)/SUM(B4:F4)</f>
        <v>-0.04704335863372491</v>
      </c>
    </row>
    <row r="109" spans="1:9" ht="12.75">
      <c r="A109" t="s">
        <v>73</v>
      </c>
      <c r="B109">
        <f>B69*10000/B62</f>
        <v>0.039467369314198274</v>
      </c>
      <c r="C109">
        <f>C69*10000/C62</f>
        <v>0.02759598523204651</v>
      </c>
      <c r="D109">
        <f>D69*10000/D62</f>
        <v>-0.05484433558594898</v>
      </c>
      <c r="E109">
        <f>E69*10000/E62</f>
        <v>-0.08837479451261213</v>
      </c>
      <c r="F109">
        <f>F69*10000/F62</f>
        <v>-0.05230571625132841</v>
      </c>
      <c r="G109">
        <f>AVERAGE(C109:E109)</f>
        <v>-0.0385410482888382</v>
      </c>
      <c r="H109">
        <f>STDEV(C109:E109)</f>
        <v>0.059679588815315515</v>
      </c>
      <c r="I109">
        <f>(B109*B4+C109*C4+D109*D4+E109*E4+F109*F4)/SUM(B4:F4)</f>
        <v>-0.029043033285570195</v>
      </c>
    </row>
    <row r="110" spans="1:11" ht="12.75">
      <c r="A110" t="s">
        <v>74</v>
      </c>
      <c r="B110">
        <f>B70*10000/B62</f>
        <v>-0.4773977968601438</v>
      </c>
      <c r="C110">
        <f>C70*10000/C62</f>
        <v>-0.23875658571668726</v>
      </c>
      <c r="D110">
        <f>D70*10000/D62</f>
        <v>-0.19154944863089857</v>
      </c>
      <c r="E110">
        <f>E70*10000/E62</f>
        <v>-0.26507549180373285</v>
      </c>
      <c r="F110">
        <f>F70*10000/F62</f>
        <v>-0.45268051664295345</v>
      </c>
      <c r="G110">
        <f>AVERAGE(C110:E110)</f>
        <v>-0.2317938420504396</v>
      </c>
      <c r="H110">
        <f>STDEV(C110:E110)</f>
        <v>0.03725425620898585</v>
      </c>
      <c r="I110">
        <f>(B110*B4+C110*C4+D110*D4+E110*E4+F110*F4)/SUM(B4:F4)</f>
        <v>-0.2968372593887942</v>
      </c>
      <c r="K110">
        <f>EXP(AVERAGE(K103:K107))</f>
        <v>0.03404216910850643</v>
      </c>
    </row>
    <row r="111" spans="1:9" ht="12.75">
      <c r="A111" t="s">
        <v>75</v>
      </c>
      <c r="B111">
        <f>B71*10000/B62</f>
        <v>0.02850323808944618</v>
      </c>
      <c r="C111">
        <f>C71*10000/C62</f>
        <v>0.026633531686327865</v>
      </c>
      <c r="D111">
        <f>D71*10000/D62</f>
        <v>-0.008940453313646742</v>
      </c>
      <c r="E111">
        <f>E71*10000/E62</f>
        <v>0.0304567754356081</v>
      </c>
      <c r="F111">
        <f>F71*10000/F62</f>
        <v>0.04999724819486678</v>
      </c>
      <c r="G111">
        <f>AVERAGE(C111:E111)</f>
        <v>0.01604995126942974</v>
      </c>
      <c r="H111">
        <f>STDEV(C111:E111)</f>
        <v>0.02172658599759728</v>
      </c>
      <c r="I111">
        <f>(B111*B4+C111*C4+D111*D4+E111*E4+F111*F4)/SUM(B4:F4)</f>
        <v>0.02237776365865783</v>
      </c>
    </row>
    <row r="112" spans="1:9" ht="12.75">
      <c r="A112" t="s">
        <v>76</v>
      </c>
      <c r="B112">
        <f>B72*10000/B62</f>
        <v>-0.03233130477073895</v>
      </c>
      <c r="C112">
        <f>C72*10000/C62</f>
        <v>-0.01638101437714567</v>
      </c>
      <c r="D112">
        <f>D72*10000/D62</f>
        <v>-0.028811565154482504</v>
      </c>
      <c r="E112">
        <f>E72*10000/E62</f>
        <v>-0.005932457148055411</v>
      </c>
      <c r="F112">
        <f>F72*10000/F62</f>
        <v>-0.022524642611112936</v>
      </c>
      <c r="G112">
        <f>AVERAGE(C112:E112)</f>
        <v>-0.01704167889322786</v>
      </c>
      <c r="H112">
        <f>STDEV(C112:E112)</f>
        <v>0.011453853237864832</v>
      </c>
      <c r="I112">
        <f>(B112*B4+C112*C4+D112*D4+E112*E4+F112*F4)/SUM(B4:F4)</f>
        <v>-0.01998845778759717</v>
      </c>
    </row>
    <row r="113" spans="1:9" ht="12.75">
      <c r="A113" t="s">
        <v>77</v>
      </c>
      <c r="B113">
        <f>B73*10000/B62</f>
        <v>0.01523158686848469</v>
      </c>
      <c r="C113">
        <f>C73*10000/C62</f>
        <v>0.03083014417734698</v>
      </c>
      <c r="D113">
        <f>D73*10000/D62</f>
        <v>0.027033408781626515</v>
      </c>
      <c r="E113">
        <f>E73*10000/E62</f>
        <v>0.02566409842584139</v>
      </c>
      <c r="F113">
        <f>F73*10000/F62</f>
        <v>-0.014470922160081608</v>
      </c>
      <c r="G113">
        <f>AVERAGE(C113:E113)</f>
        <v>0.02784255046160496</v>
      </c>
      <c r="H113">
        <f>STDEV(C113:E113)</f>
        <v>0.0026763855982221622</v>
      </c>
      <c r="I113">
        <f>(B113*B4+C113*C4+D113*D4+E113*E4+F113*F4)/SUM(B4:F4)</f>
        <v>0.020384108986219413</v>
      </c>
    </row>
    <row r="114" spans="1:11" ht="12.75">
      <c r="A114" t="s">
        <v>78</v>
      </c>
      <c r="B114">
        <f>B74*10000/B62</f>
        <v>-0.22033805515361987</v>
      </c>
      <c r="C114">
        <f>C74*10000/C62</f>
        <v>-0.2040679683779885</v>
      </c>
      <c r="D114">
        <f>D74*10000/D62</f>
        <v>-0.21134563589307667</v>
      </c>
      <c r="E114">
        <f>E74*10000/E62</f>
        <v>-0.20837200691322086</v>
      </c>
      <c r="F114">
        <f>F74*10000/F62</f>
        <v>-0.15212643261494355</v>
      </c>
      <c r="G114">
        <f>AVERAGE(C114:E114)</f>
        <v>-0.20792853706142866</v>
      </c>
      <c r="H114">
        <f>STDEV(C114:E114)</f>
        <v>0.0036590449911320967</v>
      </c>
      <c r="I114">
        <f>(B114*B4+C114*C4+D114*D4+E114*E4+F114*F4)/SUM(B4:F4)</f>
        <v>-0.20230787097461425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0.0030232313240291645</v>
      </c>
      <c r="C115">
        <f>C75*10000/C62</f>
        <v>0.0009167416649507392</v>
      </c>
      <c r="D115">
        <f>D75*10000/D62</f>
        <v>0.003560854997344935</v>
      </c>
      <c r="E115">
        <f>E75*10000/E62</f>
        <v>-0.000659843466028213</v>
      </c>
      <c r="F115">
        <f>F75*10000/F62</f>
        <v>0.0025688579860508013</v>
      </c>
      <c r="G115">
        <f>AVERAGE(C115:E115)</f>
        <v>0.0012725843987558205</v>
      </c>
      <c r="H115">
        <f>STDEV(C115:E115)</f>
        <v>0.002132731093710953</v>
      </c>
      <c r="I115">
        <f>(B115*B4+C115*C4+D115*D4+E115*E4+F115*F4)/SUM(B4:F4)</f>
        <v>0.001698714400491929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74.50387545889348</v>
      </c>
      <c r="C122">
        <f>C82*10000/C62</f>
        <v>66.82845262998526</v>
      </c>
      <c r="D122">
        <f>D82*10000/D62</f>
        <v>0.8837622563101915</v>
      </c>
      <c r="E122">
        <f>E82*10000/E62</f>
        <v>-51.36144586033159</v>
      </c>
      <c r="F122">
        <f>F82*10000/F62</f>
        <v>-109.6197347273397</v>
      </c>
      <c r="G122">
        <f>AVERAGE(C122:E122)</f>
        <v>5.450256341987955</v>
      </c>
      <c r="H122">
        <f>STDEV(C122:E122)</f>
        <v>59.22712788464209</v>
      </c>
      <c r="I122">
        <f>(B122*B4+C122*C4+D122*D4+E122*E4+F122*F4)/SUM(B4:F4)</f>
        <v>0.17232455316825218</v>
      </c>
    </row>
    <row r="123" spans="1:9" ht="12.75">
      <c r="A123" t="s">
        <v>82</v>
      </c>
      <c r="B123">
        <f>B83*10000/B62</f>
        <v>-2.989418336805807</v>
      </c>
      <c r="C123">
        <f>C83*10000/C62</f>
        <v>-1.3137559253067042</v>
      </c>
      <c r="D123">
        <f>D83*10000/D62</f>
        <v>0.4465554496969737</v>
      </c>
      <c r="E123">
        <f>E83*10000/E62</f>
        <v>-3.499713113223581</v>
      </c>
      <c r="F123">
        <f>F83*10000/F62</f>
        <v>6.8447821519667285</v>
      </c>
      <c r="G123">
        <f>AVERAGE(C123:E123)</f>
        <v>-1.455637862944437</v>
      </c>
      <c r="H123">
        <f>STDEV(C123:E123)</f>
        <v>1.9769564375181978</v>
      </c>
      <c r="I123">
        <f>(B123*B4+C123*C4+D123*D4+E123*E4+F123*F4)/SUM(B4:F4)</f>
        <v>-0.5747294662427768</v>
      </c>
    </row>
    <row r="124" spans="1:9" ht="12.75">
      <c r="A124" t="s">
        <v>83</v>
      </c>
      <c r="B124">
        <f>B84*10000/B62</f>
        <v>-0.2643643196297251</v>
      </c>
      <c r="C124">
        <f>C84*10000/C62</f>
        <v>0.28189107809710917</v>
      </c>
      <c r="D124">
        <f>D84*10000/D62</f>
        <v>1.3161513250096515</v>
      </c>
      <c r="E124">
        <f>E84*10000/E62</f>
        <v>-2.281076344206132</v>
      </c>
      <c r="F124">
        <f>F84*10000/F62</f>
        <v>-4.5960569342100825</v>
      </c>
      <c r="G124">
        <f>AVERAGE(C124:E124)</f>
        <v>-0.22767798036645717</v>
      </c>
      <c r="H124">
        <f>STDEV(C124:E124)</f>
        <v>1.851960365410256</v>
      </c>
      <c r="I124">
        <f>(B124*B4+C124*C4+D124*D4+E124*E4+F124*F4)/SUM(B4:F4)</f>
        <v>-0.814295096582941</v>
      </c>
    </row>
    <row r="125" spans="1:9" ht="12.75">
      <c r="A125" t="s">
        <v>84</v>
      </c>
      <c r="B125">
        <f>B85*10000/B62</f>
        <v>-0.4883840744380982</v>
      </c>
      <c r="C125">
        <f>C85*10000/C62</f>
        <v>-0.27479910396278856</v>
      </c>
      <c r="D125">
        <f>D85*10000/D62</f>
        <v>0.1916279317017665</v>
      </c>
      <c r="E125">
        <f>E85*10000/E62</f>
        <v>-0.004147578256250171</v>
      </c>
      <c r="F125">
        <f>F85*10000/F62</f>
        <v>-1.3764086429857512</v>
      </c>
      <c r="G125">
        <f>AVERAGE(C125:E125)</f>
        <v>-0.029106250172424075</v>
      </c>
      <c r="H125">
        <f>STDEV(C125:E125)</f>
        <v>0.23421303631004495</v>
      </c>
      <c r="I125">
        <f>(B125*B4+C125*C4+D125*D4+E125*E4+F125*F4)/SUM(B4:F4)</f>
        <v>-0.2750195732055105</v>
      </c>
    </row>
    <row r="126" spans="1:9" ht="12.75">
      <c r="A126" t="s">
        <v>85</v>
      </c>
      <c r="B126">
        <f>B86*10000/B62</f>
        <v>0.314258270262492</v>
      </c>
      <c r="C126">
        <f>C86*10000/C62</f>
        <v>0.1710427734896164</v>
      </c>
      <c r="D126">
        <f>D86*10000/D62</f>
        <v>0.13083166791866727</v>
      </c>
      <c r="E126">
        <f>E86*10000/E62</f>
        <v>0.37301759930910244</v>
      </c>
      <c r="F126">
        <f>F86*10000/F62</f>
        <v>1.0643790139223452</v>
      </c>
      <c r="G126">
        <f>AVERAGE(C126:E126)</f>
        <v>0.22496401357246207</v>
      </c>
      <c r="H126">
        <f>STDEV(C126:E126)</f>
        <v>0.12978494304008084</v>
      </c>
      <c r="I126">
        <f>(B126*B4+C126*C4+D126*D4+E126*E4+F126*F4)/SUM(B4:F4)</f>
        <v>0.3495883116941016</v>
      </c>
    </row>
    <row r="127" spans="1:9" ht="12.75">
      <c r="A127" t="s">
        <v>86</v>
      </c>
      <c r="B127">
        <f>B87*10000/B62</f>
        <v>-0.2933363793465015</v>
      </c>
      <c r="C127">
        <f>C87*10000/C62</f>
        <v>0.28603878557989687</v>
      </c>
      <c r="D127">
        <f>D87*10000/D62</f>
        <v>0.007319108815752839</v>
      </c>
      <c r="E127">
        <f>E87*10000/E62</f>
        <v>-0.14225236524200302</v>
      </c>
      <c r="F127">
        <f>F87*10000/F62</f>
        <v>0.06459900814200908</v>
      </c>
      <c r="G127">
        <f>AVERAGE(C127:E127)</f>
        <v>0.050368509717882225</v>
      </c>
      <c r="H127">
        <f>STDEV(C127:E127)</f>
        <v>0.21736666178743017</v>
      </c>
      <c r="I127">
        <f>(B127*B4+C127*C4+D127*D4+E127*E4+F127*F4)/SUM(B4:F4)</f>
        <v>0.002368979968785194</v>
      </c>
    </row>
    <row r="128" spans="1:9" ht="12.75">
      <c r="A128" t="s">
        <v>87</v>
      </c>
      <c r="B128">
        <f>B88*10000/B62</f>
        <v>-0.09647098699280506</v>
      </c>
      <c r="C128">
        <f>C88*10000/C62</f>
        <v>0.08147985634991836</v>
      </c>
      <c r="D128">
        <f>D88*10000/D62</f>
        <v>0.3772377635709719</v>
      </c>
      <c r="E128">
        <f>E88*10000/E62</f>
        <v>-0.04612702666969975</v>
      </c>
      <c r="F128">
        <f>F88*10000/F62</f>
        <v>-0.5864562351638759</v>
      </c>
      <c r="G128">
        <f>AVERAGE(C128:E128)</f>
        <v>0.13753019775039682</v>
      </c>
      <c r="H128">
        <f>STDEV(C128:E128)</f>
        <v>0.2171765801881377</v>
      </c>
      <c r="I128">
        <f>(B128*B4+C128*C4+D128*D4+E128*E4+F128*F4)/SUM(B4:F4)</f>
        <v>0.007220741111928671</v>
      </c>
    </row>
    <row r="129" spans="1:9" ht="12.75">
      <c r="A129" t="s">
        <v>88</v>
      </c>
      <c r="B129">
        <f>B89*10000/B62</f>
        <v>-0.005029015792660123</v>
      </c>
      <c r="C129">
        <f>C89*10000/C62</f>
        <v>0.05497059523655702</v>
      </c>
      <c r="D129">
        <f>D89*10000/D62</f>
        <v>-0.023250737323678678</v>
      </c>
      <c r="E129">
        <f>E89*10000/E62</f>
        <v>-0.049229571925087805</v>
      </c>
      <c r="F129">
        <f>F89*10000/F62</f>
        <v>-0.06933709416645173</v>
      </c>
      <c r="G129">
        <f>AVERAGE(C129:E129)</f>
        <v>-0.005836571337403153</v>
      </c>
      <c r="H129">
        <f>STDEV(C129:E129)</f>
        <v>0.05423890293762262</v>
      </c>
      <c r="I129">
        <f>(B129*B4+C129*C4+D129*D4+E129*E4+F129*F4)/SUM(B4:F4)</f>
        <v>-0.014161538382176125</v>
      </c>
    </row>
    <row r="130" spans="1:9" ht="12.75">
      <c r="A130" t="s">
        <v>89</v>
      </c>
      <c r="B130">
        <f>B90*10000/B62</f>
        <v>0.0861302922173337</v>
      </c>
      <c r="C130">
        <f>C90*10000/C62</f>
        <v>0.19256919958712976</v>
      </c>
      <c r="D130">
        <f>D90*10000/D62</f>
        <v>0.0976467452488793</v>
      </c>
      <c r="E130">
        <f>E90*10000/E62</f>
        <v>0.13315308507967208</v>
      </c>
      <c r="F130">
        <f>F90*10000/F62</f>
        <v>0.21139968275478513</v>
      </c>
      <c r="G130">
        <f>AVERAGE(C130:E130)</f>
        <v>0.14112300997189373</v>
      </c>
      <c r="H130">
        <f>STDEV(C130:E130)</f>
        <v>0.04796048229000672</v>
      </c>
      <c r="I130">
        <f>(B130*B4+C130*C4+D130*D4+E130*E4+F130*F4)/SUM(B4:F4)</f>
        <v>0.14249409725864257</v>
      </c>
    </row>
    <row r="131" spans="1:9" ht="12.75">
      <c r="A131" t="s">
        <v>90</v>
      </c>
      <c r="B131">
        <f>B91*10000/B62</f>
        <v>-0.03211608294489202</v>
      </c>
      <c r="C131">
        <f>C91*10000/C62</f>
        <v>-0.0006016236476138489</v>
      </c>
      <c r="D131">
        <f>D91*10000/D62</f>
        <v>-0.0161064683452903</v>
      </c>
      <c r="E131">
        <f>E91*10000/E62</f>
        <v>-0.0030269253383458875</v>
      </c>
      <c r="F131">
        <f>F91*10000/F62</f>
        <v>-0.002156735325993137</v>
      </c>
      <c r="G131">
        <f>AVERAGE(C131:E131)</f>
        <v>-0.006578339110416678</v>
      </c>
      <c r="H131">
        <f>STDEV(C131:E131)</f>
        <v>0.008340231238407419</v>
      </c>
      <c r="I131">
        <f>(B131*B4+C131*C4+D131*D4+E131*E4+F131*F4)/SUM(B4:F4)</f>
        <v>-0.009696106290399567</v>
      </c>
    </row>
    <row r="132" spans="1:9" ht="12.75">
      <c r="A132" t="s">
        <v>91</v>
      </c>
      <c r="B132">
        <f>B92*10000/B62</f>
        <v>-0.011965857779413728</v>
      </c>
      <c r="C132">
        <f>C92*10000/C62</f>
        <v>-0.014164857177074105</v>
      </c>
      <c r="D132">
        <f>D92*10000/D62</f>
        <v>0.048060475476263735</v>
      </c>
      <c r="E132">
        <f>E92*10000/E62</f>
        <v>-0.022484275510807675</v>
      </c>
      <c r="F132">
        <f>F92*10000/F62</f>
        <v>-0.01714665755435866</v>
      </c>
      <c r="G132">
        <f>AVERAGE(C132:E132)</f>
        <v>0.0038037809294606526</v>
      </c>
      <c r="H132">
        <f>STDEV(C132:E132)</f>
        <v>0.03855248940742592</v>
      </c>
      <c r="I132">
        <f>(B132*B4+C132*C4+D132*D4+E132*E4+F132*F4)/SUM(B4:F4)</f>
        <v>-0.0012806388176198448</v>
      </c>
    </row>
    <row r="133" spans="1:9" ht="12.75">
      <c r="A133" t="s">
        <v>92</v>
      </c>
      <c r="B133">
        <f>B93*10000/B62</f>
        <v>0.08391390206052454</v>
      </c>
      <c r="C133">
        <f>C93*10000/C62</f>
        <v>0.09136532691347901</v>
      </c>
      <c r="D133">
        <f>D93*10000/D62</f>
        <v>0.08050283602015251</v>
      </c>
      <c r="E133">
        <f>E93*10000/E62</f>
        <v>0.060761531228234834</v>
      </c>
      <c r="F133">
        <f>F93*10000/F62</f>
        <v>0.04192515264984676</v>
      </c>
      <c r="G133">
        <f>AVERAGE(C133:E133)</f>
        <v>0.07754323138728879</v>
      </c>
      <c r="H133">
        <f>STDEV(C133:E133)</f>
        <v>0.015515074033764545</v>
      </c>
      <c r="I133">
        <f>(B133*B4+C133*C4+D133*D4+E133*E4+F133*F4)/SUM(B4:F4)</f>
        <v>0.07373038184828998</v>
      </c>
    </row>
    <row r="134" spans="1:9" ht="12.75">
      <c r="A134" t="s">
        <v>93</v>
      </c>
      <c r="B134">
        <f>B94*10000/B62</f>
        <v>-0.006029604272814937</v>
      </c>
      <c r="C134">
        <f>C94*10000/C62</f>
        <v>-0.001696514524061354</v>
      </c>
      <c r="D134">
        <f>D94*10000/D62</f>
        <v>0.0032644449334329737</v>
      </c>
      <c r="E134">
        <f>E94*10000/E62</f>
        <v>0.011589986018276745</v>
      </c>
      <c r="F134">
        <f>F94*10000/F62</f>
        <v>-0.02458339265441382</v>
      </c>
      <c r="G134">
        <f>AVERAGE(C134:E134)</f>
        <v>0.004385972142549455</v>
      </c>
      <c r="H134">
        <f>STDEV(C134:E134)</f>
        <v>0.006713876795561495</v>
      </c>
      <c r="I134">
        <f>(B134*B4+C134*C4+D134*D4+E134*E4+F134*F4)/SUM(B4:F4)</f>
        <v>-0.000978909415207341</v>
      </c>
    </row>
    <row r="135" spans="1:9" ht="12.75">
      <c r="A135" t="s">
        <v>94</v>
      </c>
      <c r="B135">
        <f>B95*10000/B62</f>
        <v>-0.0005834804955570877</v>
      </c>
      <c r="C135">
        <f>C95*10000/C62</f>
        <v>-0.004063203423430305</v>
      </c>
      <c r="D135">
        <f>D95*10000/D62</f>
        <v>6.892059994861102E-06</v>
      </c>
      <c r="E135">
        <f>E95*10000/E62</f>
        <v>0.0045975155688098845</v>
      </c>
      <c r="F135">
        <f>F95*10000/F62</f>
        <v>0.005938088575970089</v>
      </c>
      <c r="G135">
        <f>AVERAGE(C135:E135)</f>
        <v>0.00018040140179148017</v>
      </c>
      <c r="H135">
        <f>STDEV(C135:E135)</f>
        <v>0.00433296578389508</v>
      </c>
      <c r="I135">
        <f>(B135*B4+C135*C4+D135*D4+E135*E4+F135*F4)/SUM(B4:F4)</f>
        <v>0.0008353029736572403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2005-12-08T15:08:20Z</cp:lastPrinted>
  <dcterms:created xsi:type="dcterms:W3CDTF">2005-12-08T15:08:20Z</dcterms:created>
  <dcterms:modified xsi:type="dcterms:W3CDTF">2005-12-09T07:52:47Z</dcterms:modified>
  <cp:category/>
  <cp:version/>
  <cp:contentType/>
  <cp:contentStatus/>
</cp:coreProperties>
</file>