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<sst xmlns="http://schemas.openxmlformats.org/spreadsheetml/2006/main" count="204" uniqueCount="98">
  <si>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23/12/2005       07:04:10</t>
  </si>
  <si>
    <t>LISSNER</t>
  </si>
  <si>
    <t>HCMQAP759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</si>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</sst>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10269"/>
        <c:axId val="53192422"/>
      </c:lineChart>
      <c:catAx>
        <c:axId val="5910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</v>
      </c>
      <c r="D4" s="12">
        <v>-0.003748</v>
      </c>
      <c r="E4" s="12">
        <v>-0.003749</v>
      </c>
      <c r="F4" s="24">
        <v>-0.002073</v>
      </c>
      <c r="G4" s="34">
        <v>-0.011681</v>
      </c>
    </row>
    <row r="5" spans="1:7" ht="12.75" thickBot="1">
      <c r="A5" s="44" t="s">
        <v>13</v>
      </c>
      <c r="B5" s="45">
        <v>4.769003</v>
      </c>
      <c r="C5" s="46">
        <v>2.136003</v>
      </c>
      <c r="D5" s="46">
        <v>-0.214726</v>
      </c>
      <c r="E5" s="46">
        <v>-1.838113</v>
      </c>
      <c r="F5" s="47">
        <v>-5.372052</v>
      </c>
      <c r="G5" s="48">
        <v>5.329482</v>
      </c>
    </row>
    <row r="6" spans="1:7" ht="12.75" thickTop="1">
      <c r="A6" s="6" t="s">
        <v>14</v>
      </c>
      <c r="B6" s="39">
        <v>37.6932</v>
      </c>
      <c r="C6" s="40">
        <v>-145.1831</v>
      </c>
      <c r="D6" s="40">
        <v>55.88193</v>
      </c>
      <c r="E6" s="40">
        <v>1.249228</v>
      </c>
      <c r="F6" s="41">
        <v>118.2954</v>
      </c>
      <c r="G6" s="42">
        <v>0.002877392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-2.3735</v>
      </c>
      <c r="C8" s="13">
        <v>-0.2780289</v>
      </c>
      <c r="D8" s="13">
        <v>-0.07203734</v>
      </c>
      <c r="E8" s="13">
        <v>-0.1840067</v>
      </c>
      <c r="F8" s="25">
        <v>-5.606974</v>
      </c>
      <c r="G8" s="35">
        <v>-1.218661</v>
      </c>
    </row>
    <row r="9" spans="1:7" ht="12">
      <c r="A9" s="20" t="s">
        <v>17</v>
      </c>
      <c r="B9" s="29">
        <v>-0.1010062</v>
      </c>
      <c r="C9" s="13">
        <v>-0.239268</v>
      </c>
      <c r="D9" s="13">
        <v>0.228147</v>
      </c>
      <c r="E9" s="13">
        <v>0.5044845</v>
      </c>
      <c r="F9" s="25">
        <v>-1.676172</v>
      </c>
      <c r="G9" s="35">
        <v>-0.1189624</v>
      </c>
    </row>
    <row r="10" spans="1:7" ht="12">
      <c r="A10" s="20" t="s">
        <v>18</v>
      </c>
      <c r="B10" s="29">
        <v>0.2674752</v>
      </c>
      <c r="C10" s="13">
        <v>0.1401848</v>
      </c>
      <c r="D10" s="13">
        <v>0.001849135</v>
      </c>
      <c r="E10" s="13">
        <v>0.2928639</v>
      </c>
      <c r="F10" s="25">
        <v>-0.3845848</v>
      </c>
      <c r="G10" s="35">
        <v>0.09229437</v>
      </c>
    </row>
    <row r="11" spans="1:7" ht="12">
      <c r="A11" s="21" t="s">
        <v>19</v>
      </c>
      <c r="B11" s="31">
        <v>1.259138</v>
      </c>
      <c r="C11" s="15">
        <v>0.2154654</v>
      </c>
      <c r="D11" s="15">
        <v>1.028425</v>
      </c>
      <c r="E11" s="15">
        <v>0.354298</v>
      </c>
      <c r="F11" s="27">
        <v>11.90667</v>
      </c>
      <c r="G11" s="37">
        <v>2.151242</v>
      </c>
    </row>
    <row r="12" spans="1:7" ht="12">
      <c r="A12" s="20" t="s">
        <v>20</v>
      </c>
      <c r="B12" s="29">
        <v>0.04619176</v>
      </c>
      <c r="C12" s="13">
        <v>0.04340133</v>
      </c>
      <c r="D12" s="13">
        <v>0.07679171</v>
      </c>
      <c r="E12" s="13">
        <v>0.3791163</v>
      </c>
      <c r="F12" s="25">
        <v>-0.03918409</v>
      </c>
      <c r="G12" s="35">
        <v>0.1216503</v>
      </c>
    </row>
    <row r="13" spans="1:7" ht="12">
      <c r="A13" s="20" t="s">
        <v>21</v>
      </c>
      <c r="B13" s="29">
        <v>-0.05702721</v>
      </c>
      <c r="C13" s="13">
        <v>-0.122637</v>
      </c>
      <c r="D13" s="13">
        <v>-0.009211148</v>
      </c>
      <c r="E13" s="13">
        <v>0.07963085</v>
      </c>
      <c r="F13" s="25">
        <v>0.07940809</v>
      </c>
      <c r="G13" s="35">
        <v>-0.01027476</v>
      </c>
    </row>
    <row r="14" spans="1:7" ht="12">
      <c r="A14" s="20" t="s">
        <v>22</v>
      </c>
      <c r="B14" s="29">
        <v>0.01725822</v>
      </c>
      <c r="C14" s="13">
        <v>0.1421172</v>
      </c>
      <c r="D14" s="13">
        <v>0.02048006</v>
      </c>
      <c r="E14" s="13">
        <v>0.1179432</v>
      </c>
      <c r="F14" s="25">
        <v>0.04056139</v>
      </c>
      <c r="G14" s="35">
        <v>0.07541879</v>
      </c>
    </row>
    <row r="15" spans="1:7" ht="12">
      <c r="A15" s="21" t="s">
        <v>23</v>
      </c>
      <c r="B15" s="31">
        <v>-0.4990181</v>
      </c>
      <c r="C15" s="15">
        <v>-0.3020317</v>
      </c>
      <c r="D15" s="15">
        <v>-0.2128341</v>
      </c>
      <c r="E15" s="15">
        <v>-0.2549374</v>
      </c>
      <c r="F15" s="27">
        <v>-0.4634063</v>
      </c>
      <c r="G15" s="37">
        <v>-0.319271</v>
      </c>
    </row>
    <row r="16" spans="1:7" ht="12">
      <c r="A16" s="20" t="s">
        <v>24</v>
      </c>
      <c r="B16" s="29">
        <v>0.007300018</v>
      </c>
      <c r="C16" s="13">
        <v>-0.01685229</v>
      </c>
      <c r="D16" s="13">
        <v>0.0002231126</v>
      </c>
      <c r="E16" s="13">
        <v>0.01132823</v>
      </c>
      <c r="F16" s="25">
        <v>0.001268095</v>
      </c>
      <c r="G16" s="35">
        <v>-4.95876E-05</v>
      </c>
    </row>
    <row r="17" spans="1:7" ht="12">
      <c r="A17" s="20" t="s">
        <v>25</v>
      </c>
      <c r="B17" s="29">
        <v>-0.03295923</v>
      </c>
      <c r="C17" s="13">
        <v>-0.01747985</v>
      </c>
      <c r="D17" s="13">
        <v>-0.01958893</v>
      </c>
      <c r="E17" s="13">
        <v>-0.03134789</v>
      </c>
      <c r="F17" s="25">
        <v>-0.02057167</v>
      </c>
      <c r="G17" s="35">
        <v>-0.02398002</v>
      </c>
    </row>
    <row r="18" spans="1:7" ht="12">
      <c r="A18" s="20" t="s">
        <v>26</v>
      </c>
      <c r="B18" s="29">
        <v>-0.004187436</v>
      </c>
      <c r="C18" s="13">
        <v>0.05338256</v>
      </c>
      <c r="D18" s="13">
        <v>-0.001178682</v>
      </c>
      <c r="E18" s="13">
        <v>0.01513895</v>
      </c>
      <c r="F18" s="25">
        <v>-0.03825485</v>
      </c>
      <c r="G18" s="35">
        <v>0.0105097</v>
      </c>
    </row>
    <row r="19" spans="1:7" ht="12">
      <c r="A19" s="21" t="s">
        <v>27</v>
      </c>
      <c r="B19" s="31">
        <v>-0.2064473</v>
      </c>
      <c r="C19" s="15">
        <v>-0.1901492</v>
      </c>
      <c r="D19" s="15">
        <v>-0.2026743</v>
      </c>
      <c r="E19" s="15">
        <v>-0.1938446</v>
      </c>
      <c r="F19" s="27">
        <v>-0.1482203</v>
      </c>
      <c r="G19" s="37">
        <v>-0.1908366</v>
      </c>
    </row>
    <row r="20" spans="1:7" ht="12.75" thickBot="1">
      <c r="A20" s="44" t="s">
        <v>28</v>
      </c>
      <c r="B20" s="45">
        <v>-0.009855975</v>
      </c>
      <c r="C20" s="46">
        <v>-0.00296078</v>
      </c>
      <c r="D20" s="46">
        <v>-0.002902494</v>
      </c>
      <c r="E20" s="46">
        <v>-0.0002810573</v>
      </c>
      <c r="F20" s="47">
        <v>-0.005055756</v>
      </c>
      <c r="G20" s="48">
        <v>-0.003580523</v>
      </c>
    </row>
    <row r="21" spans="1:7" ht="12.75" thickTop="1">
      <c r="A21" s="6" t="s">
        <v>29</v>
      </c>
      <c r="B21" s="39">
        <v>-51.72455</v>
      </c>
      <c r="C21" s="40">
        <v>14.31525</v>
      </c>
      <c r="D21" s="40">
        <v>-14.03755</v>
      </c>
      <c r="E21" s="40">
        <v>5.197102</v>
      </c>
      <c r="F21" s="41">
        <v>46.51929</v>
      </c>
      <c r="G21" s="43">
        <v>0.008391892</v>
      </c>
    </row>
    <row r="22" spans="1:7" ht="12">
      <c r="A22" s="20" t="s">
        <v>30</v>
      </c>
      <c r="B22" s="29">
        <v>95.38295</v>
      </c>
      <c r="C22" s="13">
        <v>42.72032</v>
      </c>
      <c r="D22" s="13">
        <v>-4.29453</v>
      </c>
      <c r="E22" s="13">
        <v>-36.76242</v>
      </c>
      <c r="F22" s="25">
        <v>-107.4452</v>
      </c>
      <c r="G22" s="36">
        <v>0</v>
      </c>
    </row>
    <row r="23" spans="1:7" ht="12">
      <c r="A23" s="20" t="s">
        <v>31</v>
      </c>
      <c r="B23" s="29">
        <v>-2.120478</v>
      </c>
      <c r="C23" s="13">
        <v>0.2625487</v>
      </c>
      <c r="D23" s="13">
        <v>-0.6840232</v>
      </c>
      <c r="E23" s="13">
        <v>-4.331109</v>
      </c>
      <c r="F23" s="25">
        <v>2.893993</v>
      </c>
      <c r="G23" s="35">
        <v>-1.066166</v>
      </c>
    </row>
    <row r="24" spans="1:7" ht="12">
      <c r="A24" s="20" t="s">
        <v>32</v>
      </c>
      <c r="B24" s="29">
        <v>-0.4832606</v>
      </c>
      <c r="C24" s="13">
        <v>2.446272</v>
      </c>
      <c r="D24" s="13">
        <v>-1.008208</v>
      </c>
      <c r="E24" s="13">
        <v>4.581243</v>
      </c>
      <c r="F24" s="25">
        <v>1.045766</v>
      </c>
      <c r="G24" s="35">
        <v>1.517873</v>
      </c>
    </row>
    <row r="25" spans="1:7" ht="12">
      <c r="A25" s="20" t="s">
        <v>33</v>
      </c>
      <c r="B25" s="29">
        <v>0.8777971</v>
      </c>
      <c r="C25" s="13">
        <v>0.3008502</v>
      </c>
      <c r="D25" s="13">
        <v>-0.4346221</v>
      </c>
      <c r="E25" s="13">
        <v>-1.601776</v>
      </c>
      <c r="F25" s="25">
        <v>-1.42234</v>
      </c>
      <c r="G25" s="35">
        <v>-0.4795931</v>
      </c>
    </row>
    <row r="26" spans="1:7" ht="12">
      <c r="A26" s="21" t="s">
        <v>34</v>
      </c>
      <c r="B26" s="31">
        <v>0.3956754</v>
      </c>
      <c r="C26" s="15">
        <v>0.07273089</v>
      </c>
      <c r="D26" s="15">
        <v>0.02162465</v>
      </c>
      <c r="E26" s="15">
        <v>0.3723058</v>
      </c>
      <c r="F26" s="27">
        <v>1.082322</v>
      </c>
      <c r="G26" s="37">
        <v>0.3137201</v>
      </c>
    </row>
    <row r="27" spans="1:7" ht="12">
      <c r="A27" s="20" t="s">
        <v>35</v>
      </c>
      <c r="B27" s="29">
        <v>-0.4073861</v>
      </c>
      <c r="C27" s="13">
        <v>-0.2787759</v>
      </c>
      <c r="D27" s="13">
        <v>-0.1199687</v>
      </c>
      <c r="E27" s="13">
        <v>-0.01134991</v>
      </c>
      <c r="F27" s="25">
        <v>-0.1140748</v>
      </c>
      <c r="G27" s="35">
        <v>-0.172942</v>
      </c>
    </row>
    <row r="28" spans="1:7" ht="12">
      <c r="A28" s="20" t="s">
        <v>36</v>
      </c>
      <c r="B28" s="29">
        <v>-0.1651554</v>
      </c>
      <c r="C28" s="13">
        <v>-0.1113674</v>
      </c>
      <c r="D28" s="13">
        <v>-0.407908</v>
      </c>
      <c r="E28" s="13">
        <v>0.479364</v>
      </c>
      <c r="F28" s="25">
        <v>0.1564514</v>
      </c>
      <c r="G28" s="35">
        <v>-0.01271015</v>
      </c>
    </row>
    <row r="29" spans="1:7" ht="12">
      <c r="A29" s="20" t="s">
        <v>37</v>
      </c>
      <c r="B29" s="29">
        <v>0.05804389</v>
      </c>
      <c r="C29" s="13">
        <v>0.02630069</v>
      </c>
      <c r="D29" s="13">
        <v>0.02885676</v>
      </c>
      <c r="E29" s="13">
        <v>-0.0004523816</v>
      </c>
      <c r="F29" s="25">
        <v>-0.04739234</v>
      </c>
      <c r="G29" s="35">
        <v>0.0152775</v>
      </c>
    </row>
    <row r="30" spans="1:7" ht="12">
      <c r="A30" s="21" t="s">
        <v>38</v>
      </c>
      <c r="B30" s="31">
        <v>-0.01309437</v>
      </c>
      <c r="C30" s="15">
        <v>-0.02930451</v>
      </c>
      <c r="D30" s="15">
        <v>-0.04252825</v>
      </c>
      <c r="E30" s="15">
        <v>-0.04899544</v>
      </c>
      <c r="F30" s="27">
        <v>0.2599191</v>
      </c>
      <c r="G30" s="37">
        <v>0.003595291</v>
      </c>
    </row>
    <row r="31" spans="1:7" ht="12">
      <c r="A31" s="20" t="s">
        <v>39</v>
      </c>
      <c r="B31" s="29">
        <v>-0.03021341</v>
      </c>
      <c r="C31" s="13">
        <v>-0.01415804</v>
      </c>
      <c r="D31" s="13">
        <v>0.003013968</v>
      </c>
      <c r="E31" s="13">
        <v>0.05446303</v>
      </c>
      <c r="F31" s="25">
        <v>0.03393942</v>
      </c>
      <c r="G31" s="35">
        <v>0.0105591</v>
      </c>
    </row>
    <row r="32" spans="1:7" ht="12">
      <c r="A32" s="20" t="s">
        <v>40</v>
      </c>
      <c r="B32" s="29">
        <v>-0.02573486</v>
      </c>
      <c r="C32" s="13">
        <v>-0.04583196</v>
      </c>
      <c r="D32" s="13">
        <v>-0.05118658</v>
      </c>
      <c r="E32" s="13">
        <v>0.04353809</v>
      </c>
      <c r="F32" s="25">
        <v>-0.004841874</v>
      </c>
      <c r="G32" s="35">
        <v>-0.01724527</v>
      </c>
    </row>
    <row r="33" spans="1:7" ht="12">
      <c r="A33" s="20" t="s">
        <v>41</v>
      </c>
      <c r="B33" s="29">
        <v>0.08548909</v>
      </c>
      <c r="C33" s="13">
        <v>0.05059156</v>
      </c>
      <c r="D33" s="13">
        <v>0.08178809</v>
      </c>
      <c r="E33" s="13">
        <v>0.08395811</v>
      </c>
      <c r="F33" s="25">
        <v>0.03614114</v>
      </c>
      <c r="G33" s="35">
        <v>0.06926517</v>
      </c>
    </row>
    <row r="34" spans="1:7" ht="12">
      <c r="A34" s="21" t="s">
        <v>42</v>
      </c>
      <c r="B34" s="31">
        <v>-0.005042258</v>
      </c>
      <c r="C34" s="15">
        <v>-0.001078207</v>
      </c>
      <c r="D34" s="15">
        <v>-0.005386206</v>
      </c>
      <c r="E34" s="15">
        <v>0.006715321</v>
      </c>
      <c r="F34" s="27">
        <v>-0.01290308</v>
      </c>
      <c r="G34" s="37">
        <v>-0.002395353</v>
      </c>
    </row>
    <row r="35" spans="1:7" ht="12.75" thickBot="1">
      <c r="A35" s="22" t="s">
        <v>43</v>
      </c>
      <c r="B35" s="32">
        <v>0.0041184</v>
      </c>
      <c r="C35" s="16">
        <v>0.003082892</v>
      </c>
      <c r="D35" s="16">
        <v>0.002148809</v>
      </c>
      <c r="E35" s="16">
        <v>0.001885413</v>
      </c>
      <c r="F35" s="28">
        <v>0.008274921</v>
      </c>
      <c r="G35" s="38">
        <v>0.003410725</v>
      </c>
    </row>
    <row r="36" spans="1:7" ht="12">
      <c r="A36" s="4" t="s">
        <v>44</v>
      </c>
      <c r="B36" s="3">
        <v>20.70618</v>
      </c>
      <c r="C36" s="3">
        <v>20.70618</v>
      </c>
      <c r="D36" s="3">
        <v>20.71228</v>
      </c>
      <c r="E36" s="3">
        <v>20.70923</v>
      </c>
      <c r="F36" s="3">
        <v>20.71838</v>
      </c>
      <c r="G36" s="3"/>
    </row>
    <row r="37" spans="1:6" ht="12">
      <c r="A37" s="4" t="s">
        <v>45</v>
      </c>
      <c r="B37" s="2">
        <v>-0.1241048</v>
      </c>
      <c r="C37" s="2">
        <v>-0.07985433</v>
      </c>
      <c r="D37" s="2">
        <v>-0.05747477</v>
      </c>
      <c r="E37" s="2">
        <v>-0.05289714</v>
      </c>
      <c r="F37" s="2">
        <v>-0.04628499</v>
      </c>
    </row>
    <row r="38" spans="1:7" ht="12">
      <c r="A38" s="4" t="s">
        <v>53</v>
      </c>
      <c r="B38" s="2">
        <v>-6.323396E-05</v>
      </c>
      <c r="C38" s="2">
        <v>0.0002467027</v>
      </c>
      <c r="D38" s="2">
        <v>-9.500952E-05</v>
      </c>
      <c r="E38" s="2">
        <v>0</v>
      </c>
      <c r="F38" s="2">
        <v>-0.0002002294</v>
      </c>
      <c r="G38" s="2">
        <v>0.0001347763</v>
      </c>
    </row>
    <row r="39" spans="1:7" ht="12.75" thickBot="1">
      <c r="A39" s="4" t="s">
        <v>54</v>
      </c>
      <c r="B39" s="2">
        <v>8.853487E-05</v>
      </c>
      <c r="C39" s="2">
        <v>-2.538984E-05</v>
      </c>
      <c r="D39" s="2">
        <v>2.382304E-05</v>
      </c>
      <c r="E39" s="2">
        <v>0</v>
      </c>
      <c r="F39" s="2">
        <v>-8.123416E-05</v>
      </c>
      <c r="G39" s="2">
        <v>0.0007946319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3.116177</v>
      </c>
      <c r="F40" s="17" t="s">
        <v>48</v>
      </c>
      <c r="G40" s="8">
        <v>54.945925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</v>
      </c>
      <c r="D4">
        <v>0.003748</v>
      </c>
      <c r="E4">
        <v>0.003749</v>
      </c>
      <c r="F4">
        <v>0.002073</v>
      </c>
      <c r="G4">
        <v>0.011681</v>
      </c>
    </row>
    <row r="5" spans="1:7" ht="12.75">
      <c r="A5" t="s">
        <v>13</v>
      </c>
      <c r="B5">
        <v>4.769003</v>
      </c>
      <c r="C5">
        <v>2.136003</v>
      </c>
      <c r="D5">
        <v>-0.214726</v>
      </c>
      <c r="E5">
        <v>-1.838113</v>
      </c>
      <c r="F5">
        <v>-5.372052</v>
      </c>
      <c r="G5">
        <v>5.329482</v>
      </c>
    </row>
    <row r="6" spans="1:7" ht="12.75">
      <c r="A6" t="s">
        <v>14</v>
      </c>
      <c r="B6" s="49">
        <v>37.6932</v>
      </c>
      <c r="C6" s="49">
        <v>-145.1831</v>
      </c>
      <c r="D6" s="49">
        <v>55.88193</v>
      </c>
      <c r="E6" s="49">
        <v>1.249228</v>
      </c>
      <c r="F6" s="49">
        <v>118.2954</v>
      </c>
      <c r="G6" s="49">
        <v>0.002877392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-2.3735</v>
      </c>
      <c r="C8" s="49">
        <v>-0.2780289</v>
      </c>
      <c r="D8" s="49">
        <v>-0.07203734</v>
      </c>
      <c r="E8" s="49">
        <v>-0.1840067</v>
      </c>
      <c r="F8" s="49">
        <v>-5.606974</v>
      </c>
      <c r="G8" s="49">
        <v>-1.218661</v>
      </c>
    </row>
    <row r="9" spans="1:7" ht="12.75">
      <c r="A9" t="s">
        <v>17</v>
      </c>
      <c r="B9" s="49">
        <v>-0.1010062</v>
      </c>
      <c r="C9" s="49">
        <v>-0.239268</v>
      </c>
      <c r="D9" s="49">
        <v>0.228147</v>
      </c>
      <c r="E9" s="49">
        <v>0.5044845</v>
      </c>
      <c r="F9" s="49">
        <v>-1.676172</v>
      </c>
      <c r="G9" s="49">
        <v>-0.1189624</v>
      </c>
    </row>
    <row r="10" spans="1:7" ht="12.75">
      <c r="A10" t="s">
        <v>18</v>
      </c>
      <c r="B10" s="49">
        <v>0.2674752</v>
      </c>
      <c r="C10" s="49">
        <v>0.1401848</v>
      </c>
      <c r="D10" s="49">
        <v>0.001849135</v>
      </c>
      <c r="E10" s="49">
        <v>0.2928639</v>
      </c>
      <c r="F10" s="49">
        <v>-0.3845848</v>
      </c>
      <c r="G10" s="49">
        <v>0.09229437</v>
      </c>
    </row>
    <row r="11" spans="1:7" ht="12.75">
      <c r="A11" t="s">
        <v>19</v>
      </c>
      <c r="B11" s="49">
        <v>1.259138</v>
      </c>
      <c r="C11" s="49">
        <v>0.2154654</v>
      </c>
      <c r="D11" s="49">
        <v>1.028425</v>
      </c>
      <c r="E11" s="49">
        <v>0.354298</v>
      </c>
      <c r="F11" s="49">
        <v>11.90667</v>
      </c>
      <c r="G11" s="49">
        <v>2.151242</v>
      </c>
    </row>
    <row r="12" spans="1:7" ht="12.75">
      <c r="A12" t="s">
        <v>20</v>
      </c>
      <c r="B12" s="49">
        <v>0.04619176</v>
      </c>
      <c r="C12" s="49">
        <v>0.04340133</v>
      </c>
      <c r="D12" s="49">
        <v>0.07679171</v>
      </c>
      <c r="E12" s="49">
        <v>0.3791163</v>
      </c>
      <c r="F12" s="49">
        <v>-0.03918409</v>
      </c>
      <c r="G12" s="49">
        <v>0.1216503</v>
      </c>
    </row>
    <row r="13" spans="1:7" ht="12.75">
      <c r="A13" t="s">
        <v>21</v>
      </c>
      <c r="B13" s="49">
        <v>-0.05702721</v>
      </c>
      <c r="C13" s="49">
        <v>-0.122637</v>
      </c>
      <c r="D13" s="49">
        <v>-0.009211148</v>
      </c>
      <c r="E13" s="49">
        <v>0.07963085</v>
      </c>
      <c r="F13" s="49">
        <v>0.07940809</v>
      </c>
      <c r="G13" s="49">
        <v>-0.01027476</v>
      </c>
    </row>
    <row r="14" spans="1:7" ht="12.75">
      <c r="A14" t="s">
        <v>22</v>
      </c>
      <c r="B14" s="49">
        <v>0.01725822</v>
      </c>
      <c r="C14" s="49">
        <v>0.1421172</v>
      </c>
      <c r="D14" s="49">
        <v>0.02048006</v>
      </c>
      <c r="E14" s="49">
        <v>0.1179432</v>
      </c>
      <c r="F14" s="49">
        <v>0.04056139</v>
      </c>
      <c r="G14" s="49">
        <v>0.07541879</v>
      </c>
    </row>
    <row r="15" spans="1:7" ht="12.75">
      <c r="A15" t="s">
        <v>23</v>
      </c>
      <c r="B15" s="49">
        <v>-0.4990181</v>
      </c>
      <c r="C15" s="49">
        <v>-0.3020317</v>
      </c>
      <c r="D15" s="49">
        <v>-0.2128341</v>
      </c>
      <c r="E15" s="49">
        <v>-0.2549374</v>
      </c>
      <c r="F15" s="49">
        <v>-0.4634063</v>
      </c>
      <c r="G15" s="49">
        <v>-0.319271</v>
      </c>
    </row>
    <row r="16" spans="1:7" ht="12.75">
      <c r="A16" t="s">
        <v>24</v>
      </c>
      <c r="B16" s="49">
        <v>0.007300018</v>
      </c>
      <c r="C16" s="49">
        <v>-0.01685229</v>
      </c>
      <c r="D16" s="49">
        <v>0.0002231126</v>
      </c>
      <c r="E16" s="49">
        <v>0.01132823</v>
      </c>
      <c r="F16" s="49">
        <v>0.001268095</v>
      </c>
      <c r="G16" s="49">
        <v>-4.95876E-05</v>
      </c>
    </row>
    <row r="17" spans="1:7" ht="12.75">
      <c r="A17" t="s">
        <v>25</v>
      </c>
      <c r="B17" s="49">
        <v>-0.03295923</v>
      </c>
      <c r="C17" s="49">
        <v>-0.01747985</v>
      </c>
      <c r="D17" s="49">
        <v>-0.01958893</v>
      </c>
      <c r="E17" s="49">
        <v>-0.03134789</v>
      </c>
      <c r="F17" s="49">
        <v>-0.02057167</v>
      </c>
      <c r="G17" s="49">
        <v>-0.02398002</v>
      </c>
    </row>
    <row r="18" spans="1:7" ht="12.75">
      <c r="A18" t="s">
        <v>26</v>
      </c>
      <c r="B18" s="49">
        <v>-0.004187436</v>
      </c>
      <c r="C18" s="49">
        <v>0.05338256</v>
      </c>
      <c r="D18" s="49">
        <v>-0.001178682</v>
      </c>
      <c r="E18" s="49">
        <v>0.01513895</v>
      </c>
      <c r="F18" s="49">
        <v>-0.03825485</v>
      </c>
      <c r="G18" s="49">
        <v>0.0105097</v>
      </c>
    </row>
    <row r="19" spans="1:7" ht="12.75">
      <c r="A19" t="s">
        <v>27</v>
      </c>
      <c r="B19" s="49">
        <v>-0.2064473</v>
      </c>
      <c r="C19" s="49">
        <v>-0.1901492</v>
      </c>
      <c r="D19" s="49">
        <v>-0.2026743</v>
      </c>
      <c r="E19" s="49">
        <v>-0.1938446</v>
      </c>
      <c r="F19" s="49">
        <v>-0.1482203</v>
      </c>
      <c r="G19" s="49">
        <v>-0.1908366</v>
      </c>
    </row>
    <row r="20" spans="1:7" ht="12.75">
      <c r="A20" t="s">
        <v>28</v>
      </c>
      <c r="B20" s="49">
        <v>-0.009855975</v>
      </c>
      <c r="C20" s="49">
        <v>-0.00296078</v>
      </c>
      <c r="D20" s="49">
        <v>-0.002902494</v>
      </c>
      <c r="E20" s="49">
        <v>-0.0002810573</v>
      </c>
      <c r="F20" s="49">
        <v>-0.005055756</v>
      </c>
      <c r="G20" s="49">
        <v>-0.003580523</v>
      </c>
    </row>
    <row r="21" spans="1:7" ht="12.75">
      <c r="A21" t="s">
        <v>29</v>
      </c>
      <c r="B21" s="49">
        <v>-51.72455</v>
      </c>
      <c r="C21" s="49">
        <v>14.31525</v>
      </c>
      <c r="D21" s="49">
        <v>-14.03755</v>
      </c>
      <c r="E21" s="49">
        <v>5.197102</v>
      </c>
      <c r="F21" s="49">
        <v>46.51929</v>
      </c>
      <c r="G21" s="49">
        <v>0.008391892</v>
      </c>
    </row>
    <row r="22" spans="1:7" ht="12.75">
      <c r="A22" t="s">
        <v>30</v>
      </c>
      <c r="B22" s="49">
        <v>95.38295</v>
      </c>
      <c r="C22" s="49">
        <v>42.72032</v>
      </c>
      <c r="D22" s="49">
        <v>-4.29453</v>
      </c>
      <c r="E22" s="49">
        <v>-36.76242</v>
      </c>
      <c r="F22" s="49">
        <v>-107.4452</v>
      </c>
      <c r="G22" s="49">
        <v>0</v>
      </c>
    </row>
    <row r="23" spans="1:7" ht="12.75">
      <c r="A23" t="s">
        <v>31</v>
      </c>
      <c r="B23" s="49">
        <v>-2.120478</v>
      </c>
      <c r="C23" s="49">
        <v>0.2625487</v>
      </c>
      <c r="D23" s="49">
        <v>-0.6840232</v>
      </c>
      <c r="E23" s="49">
        <v>-4.331109</v>
      </c>
      <c r="F23" s="49">
        <v>2.893993</v>
      </c>
      <c r="G23" s="49">
        <v>-1.066166</v>
      </c>
    </row>
    <row r="24" spans="1:7" ht="12.75">
      <c r="A24" t="s">
        <v>32</v>
      </c>
      <c r="B24" s="49">
        <v>-0.4832606</v>
      </c>
      <c r="C24" s="49">
        <v>2.446272</v>
      </c>
      <c r="D24" s="49">
        <v>-1.008208</v>
      </c>
      <c r="E24" s="49">
        <v>4.581243</v>
      </c>
      <c r="F24" s="49">
        <v>1.045766</v>
      </c>
      <c r="G24" s="49">
        <v>1.517873</v>
      </c>
    </row>
    <row r="25" spans="1:7" ht="12.75">
      <c r="A25" t="s">
        <v>33</v>
      </c>
      <c r="B25" s="49">
        <v>0.8777971</v>
      </c>
      <c r="C25" s="49">
        <v>0.3008502</v>
      </c>
      <c r="D25" s="49">
        <v>-0.4346221</v>
      </c>
      <c r="E25" s="49">
        <v>-1.601776</v>
      </c>
      <c r="F25" s="49">
        <v>-1.42234</v>
      </c>
      <c r="G25" s="49">
        <v>-0.4795931</v>
      </c>
    </row>
    <row r="26" spans="1:7" ht="12.75">
      <c r="A26" t="s">
        <v>34</v>
      </c>
      <c r="B26" s="49">
        <v>0.3956754</v>
      </c>
      <c r="C26" s="49">
        <v>0.07273089</v>
      </c>
      <c r="D26" s="49">
        <v>0.02162465</v>
      </c>
      <c r="E26" s="49">
        <v>0.3723058</v>
      </c>
      <c r="F26" s="49">
        <v>1.082322</v>
      </c>
      <c r="G26" s="49">
        <v>0.3137201</v>
      </c>
    </row>
    <row r="27" spans="1:7" ht="12.75">
      <c r="A27" t="s">
        <v>35</v>
      </c>
      <c r="B27" s="49">
        <v>-0.4073861</v>
      </c>
      <c r="C27" s="49">
        <v>-0.2787759</v>
      </c>
      <c r="D27" s="49">
        <v>-0.1199687</v>
      </c>
      <c r="E27" s="49">
        <v>-0.01134991</v>
      </c>
      <c r="F27" s="49">
        <v>-0.1140748</v>
      </c>
      <c r="G27" s="49">
        <v>-0.172942</v>
      </c>
    </row>
    <row r="28" spans="1:7" ht="12.75">
      <c r="A28" t="s">
        <v>36</v>
      </c>
      <c r="B28" s="49">
        <v>-0.1651554</v>
      </c>
      <c r="C28" s="49">
        <v>-0.1113674</v>
      </c>
      <c r="D28" s="49">
        <v>-0.407908</v>
      </c>
      <c r="E28" s="49">
        <v>0.479364</v>
      </c>
      <c r="F28" s="49">
        <v>0.1564514</v>
      </c>
      <c r="G28" s="49">
        <v>-0.01271015</v>
      </c>
    </row>
    <row r="29" spans="1:7" ht="12.75">
      <c r="A29" t="s">
        <v>37</v>
      </c>
      <c r="B29" s="49">
        <v>0.05804389</v>
      </c>
      <c r="C29" s="49">
        <v>0.02630069</v>
      </c>
      <c r="D29" s="49">
        <v>0.02885676</v>
      </c>
      <c r="E29" s="49">
        <v>-0.0004523816</v>
      </c>
      <c r="F29" s="49">
        <v>-0.04739234</v>
      </c>
      <c r="G29" s="49">
        <v>0.0152775</v>
      </c>
    </row>
    <row r="30" spans="1:7" ht="12.75">
      <c r="A30" t="s">
        <v>38</v>
      </c>
      <c r="B30" s="49">
        <v>-0.01309437</v>
      </c>
      <c r="C30" s="49">
        <v>-0.02930451</v>
      </c>
      <c r="D30" s="49">
        <v>-0.04252825</v>
      </c>
      <c r="E30" s="49">
        <v>-0.04899544</v>
      </c>
      <c r="F30" s="49">
        <v>0.2599191</v>
      </c>
      <c r="G30" s="49">
        <v>0.003595291</v>
      </c>
    </row>
    <row r="31" spans="1:7" ht="12.75">
      <c r="A31" t="s">
        <v>39</v>
      </c>
      <c r="B31" s="49">
        <v>-0.03021341</v>
      </c>
      <c r="C31" s="49">
        <v>-0.01415804</v>
      </c>
      <c r="D31" s="49">
        <v>0.003013968</v>
      </c>
      <c r="E31" s="49">
        <v>0.05446303</v>
      </c>
      <c r="F31" s="49">
        <v>0.03393942</v>
      </c>
      <c r="G31" s="49">
        <v>0.0105591</v>
      </c>
    </row>
    <row r="32" spans="1:7" ht="12.75">
      <c r="A32" t="s">
        <v>40</v>
      </c>
      <c r="B32" s="49">
        <v>-0.02573486</v>
      </c>
      <c r="C32" s="49">
        <v>-0.04583196</v>
      </c>
      <c r="D32" s="49">
        <v>-0.05118658</v>
      </c>
      <c r="E32" s="49">
        <v>0.04353809</v>
      </c>
      <c r="F32" s="49">
        <v>-0.004841874</v>
      </c>
      <c r="G32" s="49">
        <v>-0.01724527</v>
      </c>
    </row>
    <row r="33" spans="1:7" ht="12.75">
      <c r="A33" t="s">
        <v>41</v>
      </c>
      <c r="B33" s="49">
        <v>0.08548909</v>
      </c>
      <c r="C33" s="49">
        <v>0.05059156</v>
      </c>
      <c r="D33" s="49">
        <v>0.08178809</v>
      </c>
      <c r="E33" s="49">
        <v>0.08395811</v>
      </c>
      <c r="F33" s="49">
        <v>0.03614114</v>
      </c>
      <c r="G33" s="49">
        <v>0.06926517</v>
      </c>
    </row>
    <row r="34" spans="1:7" ht="12.75">
      <c r="A34" t="s">
        <v>42</v>
      </c>
      <c r="B34" s="49">
        <v>-0.005042258</v>
      </c>
      <c r="C34" s="49">
        <v>-0.001078207</v>
      </c>
      <c r="D34" s="49">
        <v>-0.005386206</v>
      </c>
      <c r="E34" s="49">
        <v>0.006715321</v>
      </c>
      <c r="F34" s="49">
        <v>-0.01290308</v>
      </c>
      <c r="G34" s="49">
        <v>-0.002395353</v>
      </c>
    </row>
    <row r="35" spans="1:7" ht="12.75">
      <c r="A35" t="s">
        <v>43</v>
      </c>
      <c r="B35" s="49">
        <v>0.0041184</v>
      </c>
      <c r="C35" s="49">
        <v>0.003082892</v>
      </c>
      <c r="D35" s="49">
        <v>0.002148809</v>
      </c>
      <c r="E35" s="49">
        <v>0.001885413</v>
      </c>
      <c r="F35" s="49">
        <v>0.008274921</v>
      </c>
      <c r="G35" s="49">
        <v>0.003410725</v>
      </c>
    </row>
    <row r="36" spans="1:6" ht="12.75">
      <c r="A36" t="s">
        <v>44</v>
      </c>
      <c r="B36" s="49">
        <v>20.70618</v>
      </c>
      <c r="C36" s="49">
        <v>20.70618</v>
      </c>
      <c r="D36" s="49">
        <v>20.71228</v>
      </c>
      <c r="E36" s="49">
        <v>20.70923</v>
      </c>
      <c r="F36" s="49">
        <v>20.71838</v>
      </c>
    </row>
    <row r="37" spans="1:6" ht="12.75">
      <c r="A37" t="s">
        <v>45</v>
      </c>
      <c r="B37" s="49">
        <v>-0.1241048</v>
      </c>
      <c r="C37" s="49">
        <v>-0.07985433</v>
      </c>
      <c r="D37" s="49">
        <v>-0.05747477</v>
      </c>
      <c r="E37" s="49">
        <v>-0.05289714</v>
      </c>
      <c r="F37" s="49">
        <v>-0.04628499</v>
      </c>
    </row>
    <row r="38" spans="1:7" ht="12.75">
      <c r="A38" t="s">
        <v>55</v>
      </c>
      <c r="B38" s="49">
        <v>-6.323396E-05</v>
      </c>
      <c r="C38" s="49">
        <v>0.0002467027</v>
      </c>
      <c r="D38" s="49">
        <v>-9.500952E-05</v>
      </c>
      <c r="E38" s="49">
        <v>0</v>
      </c>
      <c r="F38" s="49">
        <v>-0.0002002294</v>
      </c>
      <c r="G38" s="49">
        <v>0.0001347763</v>
      </c>
    </row>
    <row r="39" spans="1:7" ht="12.75">
      <c r="A39" t="s">
        <v>56</v>
      </c>
      <c r="B39" s="49">
        <v>8.853487E-05</v>
      </c>
      <c r="C39" s="49">
        <v>-2.538984E-05</v>
      </c>
      <c r="D39" s="49">
        <v>2.382304E-05</v>
      </c>
      <c r="E39" s="49">
        <v>0</v>
      </c>
      <c r="F39" s="49">
        <v>-8.123416E-05</v>
      </c>
      <c r="G39" s="49">
        <v>0.0007946319</v>
      </c>
    </row>
    <row r="40" spans="2:7" ht="12.75">
      <c r="B40" t="s">
        <v>46</v>
      </c>
      <c r="C40">
        <v>-0.003749</v>
      </c>
      <c r="D40" t="s">
        <v>47</v>
      </c>
      <c r="E40">
        <v>3.116177</v>
      </c>
      <c r="F40" t="s">
        <v>48</v>
      </c>
      <c r="G40">
        <v>54.945925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-6.323396820399328E-05</v>
      </c>
      <c r="C50">
        <f>-0.017/(C7*C7+C22*C22)*(C21*C22+C6*C7)</f>
        <v>0.0002467028037599783</v>
      </c>
      <c r="D50">
        <f>-0.017/(D7*D7+D22*D22)*(D21*D22+D6*D7)</f>
        <v>-9.500951187293947E-05</v>
      </c>
      <c r="E50">
        <f>-0.017/(E7*E7+E22*E22)*(E21*E22+E6*E7)</f>
        <v>-2.091179470315128E-06</v>
      </c>
      <c r="F50">
        <f>-0.017/(F7*F7+F22*F22)*(F21*F22+F6*F7)</f>
        <v>-0.00020022935792879</v>
      </c>
      <c r="G50">
        <f>(B50*B$4+C50*C$4+D50*D$4+E50*E$4+F50*F$4)/SUM(B$4:F$4)</f>
        <v>2.104781184111621E-07</v>
      </c>
    </row>
    <row r="51" spans="1:7" ht="12.75">
      <c r="A51" t="s">
        <v>59</v>
      </c>
      <c r="B51">
        <f>-0.017/(B7*B7+B22*B22)*(B21*B7-B6*B22)</f>
        <v>8.853487924275032E-05</v>
      </c>
      <c r="C51">
        <f>-0.017/(C7*C7+C22*C22)*(C21*C7-C6*C22)</f>
        <v>-2.5389847272152347E-05</v>
      </c>
      <c r="D51">
        <f>-0.017/(D7*D7+D22*D22)*(D21*D7-D6*D22)</f>
        <v>2.3823032880097637E-05</v>
      </c>
      <c r="E51">
        <f>-0.017/(E7*E7+E22*E22)*(E21*E7-E6*E22)</f>
        <v>-8.84276108179831E-06</v>
      </c>
      <c r="F51">
        <f>-0.017/(F7*F7+F22*F22)*(F21*F7-F6*F22)</f>
        <v>-8.123416134085305E-05</v>
      </c>
      <c r="G51">
        <f>(B51*B$4+C51*C$4+D51*D$4+E51*E$4+F51*F$4)/SUM(B$4:F$4)</f>
        <v>-4.796736364235566E-07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10000.039743774965</v>
      </c>
      <c r="C62">
        <f>C7+(2/0.017)*(C8*C50-C23*C51)</f>
        <v>9999.992714772028</v>
      </c>
      <c r="D62">
        <f>D7+(2/0.017)*(D8*D50-D23*D51)</f>
        <v>10000.002722322317</v>
      </c>
      <c r="E62">
        <f>E7+(2/0.017)*(E8*E50-E23*E51)</f>
        <v>9999.995539509286</v>
      </c>
      <c r="F62">
        <f>F7+(2/0.017)*(F8*F50-F23*F51)</f>
        <v>10000.15973787038</v>
      </c>
    </row>
    <row r="63" spans="1:6" ht="12.75">
      <c r="A63" t="s">
        <v>67</v>
      </c>
      <c r="B63">
        <f>B8+(3/0.017)*(B9*B50-B24*B51)</f>
        <v>-2.3648225102877083</v>
      </c>
      <c r="C63">
        <f>C8+(3/0.017)*(C9*C50-C24*C51)</f>
        <v>-0.2774849495265706</v>
      </c>
      <c r="D63">
        <f>D8+(3/0.017)*(D9*D50-D24*D51)</f>
        <v>-0.07162396872434672</v>
      </c>
      <c r="E63">
        <f>E8+(3/0.017)*(E9*E50-E24*E51)</f>
        <v>-0.17704389946873492</v>
      </c>
      <c r="F63">
        <f>F8+(3/0.017)*(F9*F50-F24*F51)</f>
        <v>-5.532755629298766</v>
      </c>
    </row>
    <row r="64" spans="1:6" ht="12.75">
      <c r="A64" t="s">
        <v>68</v>
      </c>
      <c r="B64">
        <f>B9+(4/0.017)*(B10*B50-B25*B51)</f>
        <v>-0.12327188906830427</v>
      </c>
      <c r="C64">
        <f>C9+(4/0.017)*(C10*C50-C25*C51)</f>
        <v>-0.22933328850956983</v>
      </c>
      <c r="D64">
        <f>D9+(4/0.017)*(D10*D50-D25*D51)</f>
        <v>0.2305419014505835</v>
      </c>
      <c r="E64">
        <f>E9+(4/0.017)*(E10*E50-E25*E51)</f>
        <v>0.5010076638941565</v>
      </c>
      <c r="F64">
        <f>F9+(4/0.017)*(F10*F50-F25*F51)</f>
        <v>-1.6852396304631474</v>
      </c>
    </row>
    <row r="65" spans="1:6" ht="12.75">
      <c r="A65" t="s">
        <v>69</v>
      </c>
      <c r="B65">
        <f>B10+(5/0.017)*(B11*B50-B26*B51)</f>
        <v>0.23375420999565688</v>
      </c>
      <c r="C65">
        <f>C10+(5/0.017)*(C11*C50-C26*C51)</f>
        <v>0.15636201896539204</v>
      </c>
      <c r="D65">
        <f>D10+(5/0.017)*(D11*D50-D26*D51)</f>
        <v>-0.02704066558702893</v>
      </c>
      <c r="E65">
        <f>E10+(5/0.017)*(E11*E50-E26*E51)</f>
        <v>0.29361428545141005</v>
      </c>
      <c r="F65">
        <f>F10+(5/0.017)*(F11*F50-F26*F51)</f>
        <v>-1.0599210850585974</v>
      </c>
    </row>
    <row r="66" spans="1:6" ht="12.75">
      <c r="A66" t="s">
        <v>70</v>
      </c>
      <c r="B66">
        <f>B11+(6/0.017)*(B12*B50-B27*B51)</f>
        <v>1.2708369379596054</v>
      </c>
      <c r="C66">
        <f>C11+(6/0.017)*(C12*C50-C27*C51)</f>
        <v>0.2167462772730901</v>
      </c>
      <c r="D66">
        <f>D11+(6/0.017)*(D12*D50-D27*D51)</f>
        <v>1.0268586736711862</v>
      </c>
      <c r="E66">
        <f>E11+(6/0.017)*(E12*E50-E27*E51)</f>
        <v>0.3539827653767582</v>
      </c>
      <c r="F66">
        <f>F11+(6/0.017)*(F12*F50-F27*F51)</f>
        <v>11.906168482755387</v>
      </c>
    </row>
    <row r="67" spans="1:6" ht="12.75">
      <c r="A67" t="s">
        <v>71</v>
      </c>
      <c r="B67">
        <f>B12+(7/0.017)*(B13*B50-B28*B51)</f>
        <v>0.053697435956137296</v>
      </c>
      <c r="C67">
        <f>C12+(7/0.017)*(C13*C50-C28*C51)</f>
        <v>0.029779126991019762</v>
      </c>
      <c r="D67">
        <f>D12+(7/0.017)*(D13*D50-D28*D51)</f>
        <v>0.08115343156466294</v>
      </c>
      <c r="E67">
        <f>E12+(7/0.017)*(E13*E50-E28*E51)</f>
        <v>0.3807931619100847</v>
      </c>
      <c r="F67">
        <f>F12+(7/0.017)*(F13*F50-F28*F51)</f>
        <v>-0.040497879896361444</v>
      </c>
    </row>
    <row r="68" spans="1:6" ht="12.75">
      <c r="A68" t="s">
        <v>72</v>
      </c>
      <c r="B68">
        <f>B13+(8/0.017)*(B14*B50-B29*B51)</f>
        <v>-0.059959075659608</v>
      </c>
      <c r="C68">
        <f>C13+(8/0.017)*(C14*C50-C29*C51)</f>
        <v>-0.10582359660952009</v>
      </c>
      <c r="D68">
        <f>D13+(8/0.017)*(D14*D50-D29*D51)</f>
        <v>-0.01045032731577487</v>
      </c>
      <c r="E68">
        <f>E13+(8/0.017)*(E14*E50-E29*E51)</f>
        <v>0.07951290143486595</v>
      </c>
      <c r="F68">
        <f>F13+(8/0.017)*(F14*F50-F29*F51)</f>
        <v>0.0737744626728095</v>
      </c>
    </row>
    <row r="69" spans="1:6" ht="12.75">
      <c r="A69" t="s">
        <v>73</v>
      </c>
      <c r="B69">
        <f>B14+(9/0.017)*(B15*B50-B30*B51)</f>
        <v>0.0345775040128202</v>
      </c>
      <c r="C69">
        <f>C14+(9/0.017)*(C15*C50-C30*C51)</f>
        <v>0.102275733045347</v>
      </c>
      <c r="D69">
        <f>D14+(9/0.017)*(D15*D50-D30*D51)</f>
        <v>0.03172180956711733</v>
      </c>
      <c r="E69">
        <f>E14+(9/0.017)*(E15*E50-E30*E51)</f>
        <v>0.11799606964610009</v>
      </c>
      <c r="F69">
        <f>F14+(9/0.017)*(F15*F50-F30*F51)</f>
        <v>0.10086237259571353</v>
      </c>
    </row>
    <row r="70" spans="1:6" ht="12.75">
      <c r="A70" t="s">
        <v>74</v>
      </c>
      <c r="B70">
        <f>B15+(10/0.017)*(B16*B50-B31*B51)</f>
        <v>-0.4977161402942582</v>
      </c>
      <c r="C70">
        <f>C15+(10/0.017)*(C16*C50-C31*C51)</f>
        <v>-0.30468874568591137</v>
      </c>
      <c r="D70">
        <f>D15+(10/0.017)*(D16*D50-D31*D51)</f>
        <v>-0.21288880569293075</v>
      </c>
      <c r="E70">
        <f>E15+(10/0.017)*(E16*E50-E31*E51)</f>
        <v>-0.25466803870584126</v>
      </c>
      <c r="F70">
        <f>F15+(10/0.017)*(F16*F50-F31*F51)</f>
        <v>-0.4619338703103222</v>
      </c>
    </row>
    <row r="71" spans="1:6" ht="12.75">
      <c r="A71" t="s">
        <v>75</v>
      </c>
      <c r="B71">
        <f>B16+(11/0.017)*(B17*B50-B32*B51)</f>
        <v>0.010122861051002886</v>
      </c>
      <c r="C71">
        <f>C16+(11/0.017)*(C17*C50-C32*C51)</f>
        <v>-0.02039558053869175</v>
      </c>
      <c r="D71">
        <f>D16+(11/0.017)*(D17*D50-D32*D51)</f>
        <v>0.0022164124125589536</v>
      </c>
      <c r="E71">
        <f>E16+(11/0.017)*(E17*E50-E32*E51)</f>
        <v>0.011619762994715812</v>
      </c>
      <c r="F71">
        <f>F16+(11/0.017)*(F17*F50-F32*F51)</f>
        <v>0.0036788593365331508</v>
      </c>
    </row>
    <row r="72" spans="1:6" ht="12.75">
      <c r="A72" t="s">
        <v>76</v>
      </c>
      <c r="B72">
        <f>B17+(12/0.017)*(B18*B50-B33*B51)</f>
        <v>-0.03811497922224166</v>
      </c>
      <c r="C72">
        <f>C17+(12/0.017)*(C18*C50-C33*C51)</f>
        <v>-0.007276928207850449</v>
      </c>
      <c r="D72">
        <f>D17+(12/0.017)*(D18*D50-D33*D51)</f>
        <v>-0.020885250721739034</v>
      </c>
      <c r="E72">
        <f>E17+(12/0.017)*(E18*E50-E33*E51)</f>
        <v>-0.03084617476741138</v>
      </c>
      <c r="F72">
        <f>F17+(12/0.017)*(F18*F50-F33*F51)</f>
        <v>-0.013092395234613273</v>
      </c>
    </row>
    <row r="73" spans="1:6" ht="12.75">
      <c r="A73" t="s">
        <v>77</v>
      </c>
      <c r="B73">
        <f>B18+(13/0.017)*(B19*B50-B34*B51)</f>
        <v>0.006136779893696099</v>
      </c>
      <c r="C73">
        <f>C18+(13/0.017)*(C19*C50-C34*C51)</f>
        <v>0.017489012253584117</v>
      </c>
      <c r="D73">
        <f>D18+(13/0.017)*(D19*D50-D34*D51)</f>
        <v>0.01364460782192628</v>
      </c>
      <c r="E73">
        <f>E18+(13/0.017)*(E19*E50-E34*E51)</f>
        <v>0.015494343867814495</v>
      </c>
      <c r="F73">
        <f>F18+(13/0.017)*(F19*F50-F34*F51)</f>
        <v>-0.016361408821148057</v>
      </c>
    </row>
    <row r="74" spans="1:6" ht="12.75">
      <c r="A74" t="s">
        <v>78</v>
      </c>
      <c r="B74">
        <f>B19+(14/0.017)*(B20*B50-B35*B51)</f>
        <v>-0.2062343267598033</v>
      </c>
      <c r="C74">
        <f>C19+(14/0.017)*(C20*C50-C35*C51)</f>
        <v>-0.19068627176375993</v>
      </c>
      <c r="D74">
        <f>D19+(14/0.017)*(D20*D50-D35*D51)</f>
        <v>-0.2024893572076637</v>
      </c>
      <c r="E74">
        <f>E19+(14/0.017)*(E20*E50-E35*E51)</f>
        <v>-0.19383038588403684</v>
      </c>
      <c r="F74">
        <f>F19+(14/0.017)*(F20*F50-F35*F51)</f>
        <v>-0.1468330506685588</v>
      </c>
    </row>
    <row r="75" spans="1:6" ht="12.75">
      <c r="A75" t="s">
        <v>79</v>
      </c>
      <c r="B75" s="49">
        <f>B20</f>
        <v>-0.009855975</v>
      </c>
      <c r="C75" s="49">
        <f>C20</f>
        <v>-0.00296078</v>
      </c>
      <c r="D75" s="49">
        <f>D20</f>
        <v>-0.002902494</v>
      </c>
      <c r="E75" s="49">
        <f>E20</f>
        <v>-0.0002810573</v>
      </c>
      <c r="F75" s="49">
        <f>F20</f>
        <v>-0.005055756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95.37400278853488</v>
      </c>
      <c r="C82">
        <f>C22+(2/0.017)*(C8*C51+C23*C50)</f>
        <v>42.728770660202564</v>
      </c>
      <c r="D82">
        <f>D22+(2/0.017)*(D8*D51+D23*D50)</f>
        <v>-4.287086169126782</v>
      </c>
      <c r="E82">
        <f>E22+(2/0.017)*(E8*E51+E23*E50)</f>
        <v>-36.761163028998816</v>
      </c>
      <c r="F82">
        <f>F22+(2/0.017)*(F8*F51+F23*F50)</f>
        <v>-107.4597864152577</v>
      </c>
    </row>
    <row r="83" spans="1:6" ht="12.75">
      <c r="A83" t="s">
        <v>82</v>
      </c>
      <c r="B83">
        <f>B23+(3/0.017)*(B9*B51+B24*B50)</f>
        <v>-2.116663426995022</v>
      </c>
      <c r="C83">
        <f>C23+(3/0.017)*(C9*C51+C24*C50)</f>
        <v>0.3701211363182311</v>
      </c>
      <c r="D83">
        <f>D23+(3/0.017)*(D9*D51+D24*D50)</f>
        <v>-0.6661600523360786</v>
      </c>
      <c r="E83">
        <f>E23+(3/0.017)*(E9*E51+E24*E50)</f>
        <v>-4.333586865390546</v>
      </c>
      <c r="F83">
        <f>F23+(3/0.017)*(F9*F51+F24*F50)</f>
        <v>2.881069947992811</v>
      </c>
    </row>
    <row r="84" spans="1:6" ht="12.75">
      <c r="A84" t="s">
        <v>83</v>
      </c>
      <c r="B84">
        <f>B24+(4/0.017)*(B10*B51+B25*B50)</f>
        <v>-0.49074900220671225</v>
      </c>
      <c r="C84">
        <f>C24+(4/0.017)*(C10*C51+C25*C50)</f>
        <v>2.46289819227997</v>
      </c>
      <c r="D84">
        <f>D24+(4/0.017)*(D10*D51+D25*D50)</f>
        <v>-0.9984815798649185</v>
      </c>
      <c r="E84">
        <f>E24+(4/0.017)*(E10*E51+E25*E50)</f>
        <v>4.581421794256484</v>
      </c>
      <c r="F84">
        <f>F24+(4/0.017)*(F10*F51+F25*F50)</f>
        <v>1.120127329093853</v>
      </c>
    </row>
    <row r="85" spans="1:6" ht="12.75">
      <c r="A85" t="s">
        <v>84</v>
      </c>
      <c r="B85">
        <f>B25+(5/0.017)*(B11*B51+B26*B50)</f>
        <v>0.9032257779756635</v>
      </c>
      <c r="C85">
        <f>C25+(5/0.017)*(C11*C51+C26*C50)</f>
        <v>0.30451851790721335</v>
      </c>
      <c r="D85">
        <f>D25+(5/0.017)*(D11*D51+D26*D50)</f>
        <v>-0.42802043672094375</v>
      </c>
      <c r="E85">
        <f>E25+(5/0.017)*(E11*E51+E26*E50)</f>
        <v>-1.6029264502386467</v>
      </c>
      <c r="F85">
        <f>F25+(5/0.017)*(F11*F51+F26*F50)</f>
        <v>-1.7705579385130878</v>
      </c>
    </row>
    <row r="86" spans="1:6" ht="12.75">
      <c r="A86" t="s">
        <v>85</v>
      </c>
      <c r="B86">
        <f>B26+(6/0.017)*(B12*B51+B27*B50)</f>
        <v>0.4062107723250914</v>
      </c>
      <c r="C86">
        <f>C26+(6/0.017)*(C12*C51+C27*C50)</f>
        <v>0.048068507897357796</v>
      </c>
      <c r="D86">
        <f>D26+(6/0.017)*(D12*D51+D27*D50)</f>
        <v>0.02629320731504001</v>
      </c>
      <c r="E86">
        <f>E26+(6/0.017)*(E12*E51+E27*E50)</f>
        <v>0.3711309646478823</v>
      </c>
      <c r="F86">
        <f>F26+(6/0.017)*(F12*F51+F27*F50)</f>
        <v>1.0915070155231446</v>
      </c>
    </row>
    <row r="87" spans="1:6" ht="12.75">
      <c r="A87" t="s">
        <v>86</v>
      </c>
      <c r="B87">
        <f>B27+(7/0.017)*(B13*B51+B28*B50)</f>
        <v>-0.40516482122765185</v>
      </c>
      <c r="C87">
        <f>C27+(7/0.017)*(C13*C51+C28*C50)</f>
        <v>-0.2888068650525182</v>
      </c>
      <c r="D87">
        <f>D27+(7/0.017)*(D13*D51+D28*D50)</f>
        <v>-0.10410105779930606</v>
      </c>
      <c r="E87">
        <f>E27+(7/0.017)*(E13*E51+E28*E50)</f>
        <v>-0.012052624656370036</v>
      </c>
      <c r="F87">
        <f>F27+(7/0.017)*(F13*F51+F28*F50)</f>
        <v>-0.12962995827924853</v>
      </c>
    </row>
    <row r="88" spans="1:6" ht="12.75">
      <c r="A88" t="s">
        <v>87</v>
      </c>
      <c r="B88">
        <f>B28+(8/0.017)*(B14*B51+B29*B50)</f>
        <v>-0.1661635840334359</v>
      </c>
      <c r="C88">
        <f>C28+(8/0.017)*(C14*C51+C29*C50)</f>
        <v>-0.11001204943008185</v>
      </c>
      <c r="D88">
        <f>D28+(8/0.017)*(D14*D51+D29*D50)</f>
        <v>-0.40896859743014974</v>
      </c>
      <c r="E88">
        <f>E28+(8/0.017)*(E14*E51+E29*E50)</f>
        <v>0.47887364822225503</v>
      </c>
      <c r="F88">
        <f>F28+(8/0.017)*(F14*F51+F29*F50)</f>
        <v>0.15936639638092875</v>
      </c>
    </row>
    <row r="89" spans="1:6" ht="12.75">
      <c r="A89" t="s">
        <v>88</v>
      </c>
      <c r="B89">
        <f>B29+(9/0.017)*(B15*B51+B30*B50)</f>
        <v>0.03509256739853304</v>
      </c>
      <c r="C89">
        <f>C29+(9/0.017)*(C15*C51+C30*C50)</f>
        <v>0.02653311974063682</v>
      </c>
      <c r="D89">
        <f>D29+(9/0.017)*(D15*D51+D30*D50)</f>
        <v>0.028311590035237595</v>
      </c>
      <c r="E89">
        <f>E29+(9/0.017)*(E15*E51+E30*E50)</f>
        <v>0.000795340693855126</v>
      </c>
      <c r="F89">
        <f>F29+(9/0.017)*(F15*F51+F30*F50)</f>
        <v>-0.055015346546632406</v>
      </c>
    </row>
    <row r="90" spans="1:6" ht="12.75">
      <c r="A90" t="s">
        <v>89</v>
      </c>
      <c r="B90">
        <f>B30+(10/0.017)*(B16*B51+B31*B50)</f>
        <v>-0.011590358223897578</v>
      </c>
      <c r="C90">
        <f>C30+(10/0.017)*(C16*C51+C31*C50)</f>
        <v>-0.031107422408505826</v>
      </c>
      <c r="D90">
        <f>D30+(10/0.017)*(D16*D51+D31*D50)</f>
        <v>-0.04269356788804405</v>
      </c>
      <c r="E90">
        <f>E30+(10/0.017)*(E16*E51+E31*E50)</f>
        <v>-0.04912136047152754</v>
      </c>
      <c r="F90">
        <f>F30+(10/0.017)*(F16*F51+F31*F50)</f>
        <v>0.2558610524065288</v>
      </c>
    </row>
    <row r="91" spans="1:6" ht="12.75">
      <c r="A91" t="s">
        <v>90</v>
      </c>
      <c r="B91">
        <f>B31+(11/0.017)*(B17*B51+B32*B50)</f>
        <v>-0.031048584436418114</v>
      </c>
      <c r="C91">
        <f>C31+(11/0.017)*(C17*C51+C32*C50)</f>
        <v>-0.02118708031951326</v>
      </c>
      <c r="D91">
        <f>D31+(11/0.017)*(D17*D51+D32*D50)</f>
        <v>0.005858790754380093</v>
      </c>
      <c r="E91">
        <f>E31+(11/0.017)*(E17*E51+E32*E50)</f>
        <v>0.054583483844631846</v>
      </c>
      <c r="F91">
        <f>F31+(11/0.017)*(F17*F51+F32*F50)</f>
        <v>0.03564804850013246</v>
      </c>
    </row>
    <row r="92" spans="1:6" ht="12.75">
      <c r="A92" t="s">
        <v>91</v>
      </c>
      <c r="B92">
        <f>B32+(12/0.017)*(B18*B51+B33*B50)</f>
        <v>-0.029812423674902395</v>
      </c>
      <c r="C92">
        <f>C32+(12/0.017)*(C18*C51+C33*C50)</f>
        <v>-0.03797852142127436</v>
      </c>
      <c r="D92">
        <f>D32+(12/0.017)*(D18*D51+D33*D50)</f>
        <v>-0.05669156326209027</v>
      </c>
      <c r="E92">
        <f>E32+(12/0.017)*(E18*E51+E33*E50)</f>
        <v>0.04331966063961571</v>
      </c>
      <c r="F92">
        <f>F32+(12/0.017)*(F18*F51+F33*F50)</f>
        <v>-0.007756403364737209</v>
      </c>
    </row>
    <row r="93" spans="1:6" ht="12.75">
      <c r="A93" t="s">
        <v>92</v>
      </c>
      <c r="B93">
        <f>B33+(13/0.017)*(B19*B51+B34*B50)</f>
        <v>0.07175577927560202</v>
      </c>
      <c r="C93">
        <f>C33+(13/0.017)*(C19*C51+C34*C50)</f>
        <v>0.05408004305534401</v>
      </c>
      <c r="D93">
        <f>D33+(13/0.017)*(D19*D51+D34*D50)</f>
        <v>0.07848717916298424</v>
      </c>
      <c r="E93">
        <f>E33+(13/0.017)*(E19*E51+E34*E50)</f>
        <v>0.08525817006258853</v>
      </c>
      <c r="F93">
        <f>F33+(13/0.017)*(F19*F51+F34*F50)</f>
        <v>0.047324296084859704</v>
      </c>
    </row>
    <row r="94" spans="1:6" ht="12.75">
      <c r="A94" t="s">
        <v>93</v>
      </c>
      <c r="B94">
        <f>B34+(14/0.017)*(B20*B51+B35*B50)</f>
        <v>-0.005975333566784852</v>
      </c>
      <c r="C94">
        <f>C34+(14/0.017)*(C20*C51+C35*C50)</f>
        <v>-0.0003899572394506412</v>
      </c>
      <c r="D94">
        <f>D34+(14/0.017)*(D20*D51+D35*D50)</f>
        <v>-0.005611279474042501</v>
      </c>
      <c r="E94">
        <f>E34+(14/0.017)*(E20*E51+E35*E50)</f>
        <v>0.0067141207763727895</v>
      </c>
      <c r="F94">
        <f>F34+(14/0.017)*(F20*F51+F35*F50)</f>
        <v>-0.013929347545995568</v>
      </c>
    </row>
    <row r="95" spans="1:6" ht="12.75">
      <c r="A95" t="s">
        <v>94</v>
      </c>
      <c r="B95" s="49">
        <f>B35</f>
        <v>0.0041184</v>
      </c>
      <c r="C95" s="49">
        <f>C35</f>
        <v>0.003082892</v>
      </c>
      <c r="D95" s="49">
        <f>D35</f>
        <v>0.002148809</v>
      </c>
      <c r="E95" s="49">
        <f>E35</f>
        <v>0.001885413</v>
      </c>
      <c r="F95" s="49">
        <f>F35</f>
        <v>0.008274921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-2.364813111627694</v>
      </c>
      <c r="C103">
        <f>C63*10000/C62</f>
        <v>-0.2774851516808295</v>
      </c>
      <c r="D103">
        <f>D63*10000/D62</f>
        <v>-0.07162394922599918</v>
      </c>
      <c r="E103">
        <f>E63*10000/E62</f>
        <v>-0.1770439784390371</v>
      </c>
      <c r="F103">
        <f>F63*10000/F62</f>
        <v>-5.532667251650337</v>
      </c>
      <c r="G103">
        <f>AVERAGE(C103:E103)</f>
        <v>-0.17538435978195524</v>
      </c>
      <c r="H103">
        <f>STDEV(C103:E103)</f>
        <v>0.10294063541479799</v>
      </c>
      <c r="I103">
        <f>(B103*B4+C103*C4+D103*D4+E103*E4+F103*F4)/SUM(B4:F4)</f>
        <v>-1.2057311629442338</v>
      </c>
      <c r="K103">
        <f>(LN(H103)+LN(H123))/2-LN(K114*K115^3)</f>
        <v>-4.562946634245859</v>
      </c>
    </row>
    <row r="104" spans="1:11" ht="12.75">
      <c r="A104" t="s">
        <v>68</v>
      </c>
      <c r="B104">
        <f>B64*10000/B62</f>
        <v>-0.12327139914122956</v>
      </c>
      <c r="C104">
        <f>C64*10000/C62</f>
        <v>-0.22933345558422036</v>
      </c>
      <c r="D104">
        <f>D64*10000/D62</f>
        <v>0.23054183868966427</v>
      </c>
      <c r="E104">
        <f>E64*10000/E62</f>
        <v>0.5010078873682594</v>
      </c>
      <c r="F104">
        <f>F64*10000/F62</f>
        <v>-1.6852127112341846</v>
      </c>
      <c r="G104">
        <f>AVERAGE(C104:E104)</f>
        <v>0.16740542349123444</v>
      </c>
      <c r="H104">
        <f>STDEV(C104:E104)</f>
        <v>0.3692414853446039</v>
      </c>
      <c r="I104">
        <f>(B104*B4+C104*C4+D104*D4+E104*E4+F104*F4)/SUM(B4:F4)</f>
        <v>-0.12128937148320575</v>
      </c>
      <c r="K104">
        <f>(LN(H104)+LN(H124))/2-LN(K114*K115^4)</f>
        <v>-3.2675971712030103</v>
      </c>
    </row>
    <row r="105" spans="1:11" ht="12.75">
      <c r="A105" t="s">
        <v>69</v>
      </c>
      <c r="B105">
        <f>B65*10000/B62</f>
        <v>0.23375328097187728</v>
      </c>
      <c r="C105">
        <f>C65*10000/C62</f>
        <v>0.15636213287877046</v>
      </c>
      <c r="D105">
        <f>D65*10000/D62</f>
        <v>-0.027040658225690194</v>
      </c>
      <c r="E105">
        <f>E65*10000/E62</f>
        <v>0.29361441641784786</v>
      </c>
      <c r="F105">
        <f>F65*10000/F62</f>
        <v>-1.059904154375355</v>
      </c>
      <c r="G105">
        <f>AVERAGE(C105:E105)</f>
        <v>0.14097863035697603</v>
      </c>
      <c r="H105">
        <f>STDEV(C105:E105)</f>
        <v>0.16088010547001075</v>
      </c>
      <c r="I105">
        <f>(B105*B4+C105*C4+D105*D4+E105*E4+F105*F4)/SUM(B4:F4)</f>
        <v>-0.005350959104475655</v>
      </c>
      <c r="K105">
        <f>(LN(H105)+LN(H125))/2-LN(K114*K115^5)</f>
        <v>-3.628721381050762</v>
      </c>
    </row>
    <row r="106" spans="1:11" ht="12.75">
      <c r="A106" t="s">
        <v>70</v>
      </c>
      <c r="B106">
        <f>B66*10000/B62</f>
        <v>1.270831887193951</v>
      </c>
      <c r="C106">
        <f>C66*10000/C62</f>
        <v>0.2167464351778093</v>
      </c>
      <c r="D106">
        <f>D66*10000/D62</f>
        <v>1.026858394127234</v>
      </c>
      <c r="E106">
        <f>E66*10000/E62</f>
        <v>0.35398292327051245</v>
      </c>
      <c r="F106">
        <f>F66*10000/F62</f>
        <v>11.905978299193556</v>
      </c>
      <c r="G106">
        <f>AVERAGE(C106:E106)</f>
        <v>0.5325292508585185</v>
      </c>
      <c r="H106">
        <f>STDEV(C106:E106)</f>
        <v>0.43356595787675883</v>
      </c>
      <c r="I106">
        <f>(B106*B4+C106*C4+D106*D4+E106*E4+F106*F4)/SUM(B4:F4)</f>
        <v>2.1529269285478008</v>
      </c>
      <c r="K106">
        <f>(LN(H106)+LN(H126))/2-LN(K114*K115^6)</f>
        <v>-3.344706354793756</v>
      </c>
    </row>
    <row r="107" spans="1:11" ht="12.75">
      <c r="A107" t="s">
        <v>71</v>
      </c>
      <c r="B107">
        <f>B67*10000/B62</f>
        <v>0.05369722254310439</v>
      </c>
      <c r="C107">
        <f>C67*10000/C62</f>
        <v>0.02977914868580846</v>
      </c>
      <c r="D107">
        <f>D67*10000/D62</f>
        <v>0.08115340947208917</v>
      </c>
      <c r="E107">
        <f>E67*10000/E62</f>
        <v>0.3807933317625967</v>
      </c>
      <c r="F107">
        <f>F67*10000/F62</f>
        <v>-0.04049723300218584</v>
      </c>
      <c r="G107">
        <f>AVERAGE(C107:E107)</f>
        <v>0.16390862997349812</v>
      </c>
      <c r="H107">
        <f>STDEV(C107:E107)</f>
        <v>0.1895759981391206</v>
      </c>
      <c r="I107">
        <f>(B107*B4+C107*C4+D107*D4+E107*E4+F107*F4)/SUM(B4:F4)</f>
        <v>0.12072535135518894</v>
      </c>
      <c r="K107">
        <f>(LN(H107)+LN(H127))/2-LN(K114*K115^7)</f>
        <v>-3.324496921594224</v>
      </c>
    </row>
    <row r="108" spans="1:9" ht="12.75">
      <c r="A108" t="s">
        <v>72</v>
      </c>
      <c r="B108">
        <f>B68*10000/B62</f>
        <v>-0.05995883736055408</v>
      </c>
      <c r="C108">
        <f>C68*10000/C62</f>
        <v>-0.10582367370447886</v>
      </c>
      <c r="D108">
        <f>D68*10000/D62</f>
        <v>-0.010450324470859718</v>
      </c>
      <c r="E108">
        <f>E68*10000/E62</f>
        <v>0.07951293690153761</v>
      </c>
      <c r="F108">
        <f>F68*10000/F62</f>
        <v>0.07377328423407806</v>
      </c>
      <c r="G108">
        <f>AVERAGE(C108:E108)</f>
        <v>-0.012253687091266988</v>
      </c>
      <c r="H108">
        <f>STDEV(C108:E108)</f>
        <v>0.09268146468030733</v>
      </c>
      <c r="I108">
        <f>(B108*B4+C108*C4+D108*D4+E108*E4+F108*F4)/SUM(B4:F4)</f>
        <v>-0.007730123078821573</v>
      </c>
    </row>
    <row r="109" spans="1:9" ht="12.75">
      <c r="A109" t="s">
        <v>73</v>
      </c>
      <c r="B109">
        <f>B69*10000/B62</f>
        <v>0.034577366589312535</v>
      </c>
      <c r="C109">
        <f>C69*10000/C62</f>
        <v>0.1022758075556044</v>
      </c>
      <c r="D109">
        <f>D69*10000/D62</f>
        <v>0.031721800931420664</v>
      </c>
      <c r="E109">
        <f>E69*10000/E62</f>
        <v>0.11799612227816086</v>
      </c>
      <c r="F109">
        <f>F69*10000/F62</f>
        <v>0.10086076146738936</v>
      </c>
      <c r="G109">
        <f>AVERAGE(C109:E109)</f>
        <v>0.08399791025506198</v>
      </c>
      <c r="H109">
        <f>STDEV(C109:E109)</f>
        <v>0.04594970922929795</v>
      </c>
      <c r="I109">
        <f>(B109*B4+C109*C4+D109*D4+E109*E4+F109*F4)/SUM(B4:F4)</f>
        <v>0.07908015150474751</v>
      </c>
    </row>
    <row r="110" spans="1:11" ht="12.75">
      <c r="A110" t="s">
        <v>74</v>
      </c>
      <c r="B110">
        <f>B70*10000/B62</f>
        <v>-0.4977141621902923</v>
      </c>
      <c r="C110">
        <f>C70*10000/C62</f>
        <v>-0.30468896765877035</v>
      </c>
      <c r="D110">
        <f>D70*10000/D62</f>
        <v>-0.21288874773775185</v>
      </c>
      <c r="E110">
        <f>E70*10000/E62</f>
        <v>-0.2546681523003341</v>
      </c>
      <c r="F110">
        <f>F70*10000/F62</f>
        <v>-0.4619264915949183</v>
      </c>
      <c r="G110">
        <f>AVERAGE(C110:E110)</f>
        <v>-0.25741528923228546</v>
      </c>
      <c r="H110">
        <f>STDEV(C110:E110)</f>
        <v>0.04596172500438834</v>
      </c>
      <c r="I110">
        <f>(B110*B4+C110*C4+D110*D4+E110*E4+F110*F4)/SUM(B4:F4)</f>
        <v>-0.31947823786376345</v>
      </c>
      <c r="K110">
        <f>EXP(AVERAGE(K103:K107))</f>
        <v>0.026630617465751186</v>
      </c>
    </row>
    <row r="111" spans="1:9" ht="12.75">
      <c r="A111" t="s">
        <v>75</v>
      </c>
      <c r="B111">
        <f>B71*10000/B62</f>
        <v>0.01012282081909162</v>
      </c>
      <c r="C111">
        <f>C71*10000/C62</f>
        <v>-0.020395595397347963</v>
      </c>
      <c r="D111">
        <f>D71*10000/D62</f>
        <v>0.002216411809180221</v>
      </c>
      <c r="E111">
        <f>E71*10000/E62</f>
        <v>0.011619768177702617</v>
      </c>
      <c r="F111">
        <f>F71*10000/F62</f>
        <v>0.0036788005721562563</v>
      </c>
      <c r="G111">
        <f>AVERAGE(C111:E111)</f>
        <v>-0.002186471803488375</v>
      </c>
      <c r="H111">
        <f>STDEV(C111:E111)</f>
        <v>0.016455543573236895</v>
      </c>
      <c r="I111">
        <f>(B111*B4+C111*C4+D111*D4+E111*E4+F111*F4)/SUM(B4:F4)</f>
        <v>0.00037741481708502574</v>
      </c>
    </row>
    <row r="112" spans="1:9" ht="12.75">
      <c r="A112" t="s">
        <v>76</v>
      </c>
      <c r="B112">
        <f>B72*10000/B62</f>
        <v>-0.03811482773952801</v>
      </c>
      <c r="C112">
        <f>C72*10000/C62</f>
        <v>-0.007276933509262404</v>
      </c>
      <c r="D112">
        <f>D72*10000/D62</f>
        <v>-0.02088524503610217</v>
      </c>
      <c r="E112">
        <f>E72*10000/E62</f>
        <v>-0.030846188526325133</v>
      </c>
      <c r="F112">
        <f>F72*10000/F62</f>
        <v>-0.013092186102820605</v>
      </c>
      <c r="G112">
        <f>AVERAGE(C112:E112)</f>
        <v>-0.019669455690563237</v>
      </c>
      <c r="H112">
        <f>STDEV(C112:E112)</f>
        <v>0.011831570196486122</v>
      </c>
      <c r="I112">
        <f>(B112*B4+C112*C4+D112*D4+E112*E4+F112*F4)/SUM(B4:F4)</f>
        <v>-0.021468018325629293</v>
      </c>
    </row>
    <row r="113" spans="1:9" ht="12.75">
      <c r="A113" t="s">
        <v>77</v>
      </c>
      <c r="B113">
        <f>B73*10000/B62</f>
        <v>0.006136755503913122</v>
      </c>
      <c r="C113">
        <f>C73*10000/C62</f>
        <v>0.017489024994737524</v>
      </c>
      <c r="D113">
        <f>D73*10000/D62</f>
        <v>0.013644604107425254</v>
      </c>
      <c r="E113">
        <f>E73*10000/E62</f>
        <v>0.015494350779055274</v>
      </c>
      <c r="F113">
        <f>F73*10000/F62</f>
        <v>-0.01636114747166265</v>
      </c>
      <c r="G113">
        <f>AVERAGE(C113:E113)</f>
        <v>0.015542659960406017</v>
      </c>
      <c r="H113">
        <f>STDEV(C113:E113)</f>
        <v>0.0019226656814050642</v>
      </c>
      <c r="I113">
        <f>(B113*B4+C113*C4+D113*D4+E113*E4+F113*F4)/SUM(B4:F4)</f>
        <v>0.009933783488680714</v>
      </c>
    </row>
    <row r="114" spans="1:11" ht="12.75">
      <c r="A114" t="s">
        <v>78</v>
      </c>
      <c r="B114">
        <f>B74*10000/B62</f>
        <v>-0.2062335071099936</v>
      </c>
      <c r="C114">
        <f>C74*10000/C62</f>
        <v>-0.19068641068315723</v>
      </c>
      <c r="D114">
        <f>D74*10000/D62</f>
        <v>-0.2024893020835491</v>
      </c>
      <c r="E114">
        <f>E74*10000/E62</f>
        <v>-0.19383047234193904</v>
      </c>
      <c r="F114">
        <f>F74*10000/F62</f>
        <v>-0.1468307052261429</v>
      </c>
      <c r="G114">
        <f>AVERAGE(C114:E114)</f>
        <v>-0.19566872836954843</v>
      </c>
      <c r="H114">
        <f>STDEV(C114:E114)</f>
        <v>0.006112401350503977</v>
      </c>
      <c r="I114">
        <f>(B114*B4+C114*C4+D114*D4+E114*E4+F114*F4)/SUM(B4:F4)</f>
        <v>-0.19070132419129474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-0.009855935828790434</v>
      </c>
      <c r="C115">
        <f>C75*10000/C62</f>
        <v>-0.0029607821569972988</v>
      </c>
      <c r="D115">
        <f>D75*10000/D62</f>
        <v>-0.0029024932098477957</v>
      </c>
      <c r="E115">
        <f>E75*10000/E62</f>
        <v>-0.00028105742536540363</v>
      </c>
      <c r="F115">
        <f>F75*10000/F62</f>
        <v>-0.0050556752417203555</v>
      </c>
      <c r="G115">
        <f>AVERAGE(C115:E115)</f>
        <v>-0.0020481109307368328</v>
      </c>
      <c r="H115">
        <f>STDEV(C115:E115)</f>
        <v>0.0015305907253325558</v>
      </c>
      <c r="I115">
        <f>(B115*B4+C115*C4+D115*D4+E115*E4+F115*F4)/SUM(B4:F4)</f>
        <v>-0.003580469589849682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95.37362373775093</v>
      </c>
      <c r="C122">
        <f>C82*10000/C62</f>
        <v>42.728801789108765</v>
      </c>
      <c r="D122">
        <f>D82*10000/D62</f>
        <v>-4.287085002044065</v>
      </c>
      <c r="E122">
        <f>E82*10000/E62</f>
        <v>-36.76117942628877</v>
      </c>
      <c r="F122">
        <f>F82*10000/F62</f>
        <v>-107.45806990293357</v>
      </c>
      <c r="G122">
        <f>AVERAGE(C122:E122)</f>
        <v>0.5601791202586431</v>
      </c>
      <c r="H122">
        <f>STDEV(C122:E122)</f>
        <v>39.96606379804728</v>
      </c>
      <c r="I122">
        <f>(B122*B4+C122*C4+D122*D4+E122*E4+F122*F4)/SUM(B4:F4)</f>
        <v>-0.06189180517760301</v>
      </c>
    </row>
    <row r="123" spans="1:9" ht="12.75">
      <c r="A123" t="s">
        <v>82</v>
      </c>
      <c r="B123">
        <f>B83*10000/B62</f>
        <v>-2.116655014608964</v>
      </c>
      <c r="C123">
        <f>C83*10000/C62</f>
        <v>0.3701214059601131</v>
      </c>
      <c r="D123">
        <f>D83*10000/D62</f>
        <v>-0.6661598709858902</v>
      </c>
      <c r="E123">
        <f>E83*10000/E62</f>
        <v>-4.333588798383806</v>
      </c>
      <c r="F123">
        <f>F83*10000/F62</f>
        <v>2.8810239271301477</v>
      </c>
      <c r="G123">
        <f>AVERAGE(C123:E123)</f>
        <v>-1.5432090878031943</v>
      </c>
      <c r="H123">
        <f>STDEV(C123:E123)</f>
        <v>2.4714639220818424</v>
      </c>
      <c r="I123">
        <f>(B123*B4+C123*C4+D123*D4+E123*E4+F123*F4)/SUM(B4:F4)</f>
        <v>-1.0375888957125898</v>
      </c>
    </row>
    <row r="124" spans="1:9" ht="12.75">
      <c r="A124" t="s">
        <v>83</v>
      </c>
      <c r="B124">
        <f>B84*10000/B62</f>
        <v>-0.49074705179267314</v>
      </c>
      <c r="C124">
        <f>C84*10000/C62</f>
        <v>2.4628999865587575</v>
      </c>
      <c r="D124">
        <f>D84*10000/D62</f>
        <v>-0.9984813080461237</v>
      </c>
      <c r="E124">
        <f>E84*10000/E62</f>
        <v>4.581423837796333</v>
      </c>
      <c r="F124">
        <f>F84*10000/F62</f>
        <v>1.120109436704252</v>
      </c>
      <c r="G124">
        <f>AVERAGE(C124:E124)</f>
        <v>2.0152808387696557</v>
      </c>
      <c r="H124">
        <f>STDEV(C124:E124)</f>
        <v>2.816754787916471</v>
      </c>
      <c r="I124">
        <f>(B124*B4+C124*C4+D124*D4+E124*E4+F124*F4)/SUM(B4:F4)</f>
        <v>1.5330068840891702</v>
      </c>
    </row>
    <row r="125" spans="1:9" ht="12.75">
      <c r="A125" t="s">
        <v>84</v>
      </c>
      <c r="B125">
        <f>B85*10000/B62</f>
        <v>0.9032221882297243</v>
      </c>
      <c r="C125">
        <f>C85*10000/C62</f>
        <v>0.3045187397560574</v>
      </c>
      <c r="D125">
        <f>D85*10000/D62</f>
        <v>-0.4280203202000168</v>
      </c>
      <c r="E125">
        <f>E85*10000/E62</f>
        <v>-1.6029271652228203</v>
      </c>
      <c r="F125">
        <f>F85*10000/F62</f>
        <v>-1.7705296564494113</v>
      </c>
      <c r="G125">
        <f>AVERAGE(C125:E125)</f>
        <v>-0.5754762485555932</v>
      </c>
      <c r="H125">
        <f>STDEV(C125:E125)</f>
        <v>0.9622343312367191</v>
      </c>
      <c r="I125">
        <f>(B125*B4+C125*C4+D125*D4+E125*E4+F125*F4)/SUM(B4:F4)</f>
        <v>-0.5200319586015458</v>
      </c>
    </row>
    <row r="126" spans="1:9" ht="12.75">
      <c r="A126" t="s">
        <v>85</v>
      </c>
      <c r="B126">
        <f>B86*10000/B62</f>
        <v>0.4062091578965554</v>
      </c>
      <c r="C126">
        <f>C86*10000/C62</f>
        <v>0.04806854291638714</v>
      </c>
      <c r="D126">
        <f>D86*10000/D62</f>
        <v>0.026293200157183456</v>
      </c>
      <c r="E126">
        <f>E86*10000/E62</f>
        <v>0.3711311301905783</v>
      </c>
      <c r="F126">
        <f>F86*10000/F62</f>
        <v>1.0914895803010347</v>
      </c>
      <c r="G126">
        <f>AVERAGE(C126:E126)</f>
        <v>0.14849762442138295</v>
      </c>
      <c r="H126">
        <f>STDEV(C126:E126)</f>
        <v>0.19311343766393352</v>
      </c>
      <c r="I126">
        <f>(B126*B4+C126*C4+D126*D4+E126*E4+F126*F4)/SUM(B4:F4)</f>
        <v>0.31134597502165845</v>
      </c>
    </row>
    <row r="127" spans="1:9" ht="12.75">
      <c r="A127" t="s">
        <v>86</v>
      </c>
      <c r="B127">
        <f>B87*10000/B62</f>
        <v>-0.4051632109561038</v>
      </c>
      <c r="C127">
        <f>C87*10000/C62</f>
        <v>-0.2888070754550566</v>
      </c>
      <c r="D127">
        <f>D87*10000/D62</f>
        <v>-0.1041010294596505</v>
      </c>
      <c r="E127">
        <f>E87*10000/E62</f>
        <v>-0.01205263003243447</v>
      </c>
      <c r="F127">
        <f>F87*10000/F62</f>
        <v>-0.12962788763097735</v>
      </c>
      <c r="G127">
        <f>AVERAGE(C127:E127)</f>
        <v>-0.1349869116490472</v>
      </c>
      <c r="H127">
        <f>STDEV(C127:E127)</f>
        <v>0.14093867125192702</v>
      </c>
      <c r="I127">
        <f>(B127*B4+C127*C4+D127*D4+E127*E4+F127*F4)/SUM(B4:F4)</f>
        <v>-0.1734620197683859</v>
      </c>
    </row>
    <row r="128" spans="1:9" ht="12.75">
      <c r="A128" t="s">
        <v>87</v>
      </c>
      <c r="B128">
        <f>B88*10000/B62</f>
        <v>-0.16616292363925145</v>
      </c>
      <c r="C128">
        <f>C88*10000/C62</f>
        <v>-0.11001212957642621</v>
      </c>
      <c r="D128">
        <f>D88*10000/D62</f>
        <v>-0.4089684860957461</v>
      </c>
      <c r="E128">
        <f>E88*10000/E62</f>
        <v>0.4788738618234964</v>
      </c>
      <c r="F128">
        <f>F88*10000/F62</f>
        <v>0.15936385073671552</v>
      </c>
      <c r="G128">
        <f>AVERAGE(C128:E128)</f>
        <v>-0.013368917949558653</v>
      </c>
      <c r="H128">
        <f>STDEV(C128:E128)</f>
        <v>0.4517421183096114</v>
      </c>
      <c r="I128">
        <f>(B128*B4+C128*C4+D128*D4+E128*E4+F128*F4)/SUM(B4:F4)</f>
        <v>-0.01252083225791286</v>
      </c>
    </row>
    <row r="129" spans="1:9" ht="12.75">
      <c r="A129" t="s">
        <v>88</v>
      </c>
      <c r="B129">
        <f>B89*10000/B62</f>
        <v>0.035092427927977184</v>
      </c>
      <c r="C129">
        <f>C89*10000/C62</f>
        <v>0.02653313907063351</v>
      </c>
      <c r="D129">
        <f>D89*10000/D62</f>
        <v>0.028311582327912355</v>
      </c>
      <c r="E129">
        <f>E89*10000/E62</f>
        <v>0.0007953410486162622</v>
      </c>
      <c r="F129">
        <f>F89*10000/F62</f>
        <v>-0.05501446775724045</v>
      </c>
      <c r="G129">
        <f>AVERAGE(C129:E129)</f>
        <v>0.018546687482387376</v>
      </c>
      <c r="H129">
        <f>STDEV(C129:E129)</f>
        <v>0.015398812949823733</v>
      </c>
      <c r="I129">
        <f>(B129*B4+C129*C4+D129*D4+E129*E4+F129*F4)/SUM(B4:F4)</f>
        <v>0.0111574310738619</v>
      </c>
    </row>
    <row r="130" spans="1:9" ht="12.75">
      <c r="A130" t="s">
        <v>89</v>
      </c>
      <c r="B130">
        <f>B90*10000/B62</f>
        <v>-0.011590312159621752</v>
      </c>
      <c r="C130">
        <f>C90*10000/C62</f>
        <v>-0.03110744507098872</v>
      </c>
      <c r="D130">
        <f>D90*10000/D62</f>
        <v>-0.04269355626548195</v>
      </c>
      <c r="E130">
        <f>E90*10000/E62</f>
        <v>-0.049121382382074544</v>
      </c>
      <c r="F130">
        <f>F90*10000/F62</f>
        <v>0.25585696540185127</v>
      </c>
      <c r="G130">
        <f>AVERAGE(C130:E130)</f>
        <v>-0.04097412790618173</v>
      </c>
      <c r="H130">
        <f>STDEV(C130:E130)</f>
        <v>0.009129228323029669</v>
      </c>
      <c r="I130">
        <f>(B130*B4+C130*C4+D130*D4+E130*E4+F130*F4)/SUM(B4:F4)</f>
        <v>0.002784809272727435</v>
      </c>
    </row>
    <row r="131" spans="1:9" ht="12.75">
      <c r="A131" t="s">
        <v>90</v>
      </c>
      <c r="B131">
        <f>B91*10000/B62</f>
        <v>-0.031048461038113265</v>
      </c>
      <c r="C131">
        <f>C91*10000/C62</f>
        <v>-0.021187095754795524</v>
      </c>
      <c r="D131">
        <f>D91*10000/D62</f>
        <v>0.005858789159428845</v>
      </c>
      <c r="E131">
        <f>E91*10000/E62</f>
        <v>0.05458350819155499</v>
      </c>
      <c r="F131">
        <f>F91*10000/F62</f>
        <v>0.035647479074893275</v>
      </c>
      <c r="G131">
        <f>AVERAGE(C131:E131)</f>
        <v>0.013085067198729436</v>
      </c>
      <c r="H131">
        <f>STDEV(C131:E131)</f>
        <v>0.038398703445879985</v>
      </c>
      <c r="I131">
        <f>(B131*B4+C131*C4+D131*D4+E131*E4+F131*F4)/SUM(B4:F4)</f>
        <v>0.009686080976721976</v>
      </c>
    </row>
    <row r="132" spans="1:9" ht="12.75">
      <c r="A132" t="s">
        <v>91</v>
      </c>
      <c r="B132">
        <f>B92*10000/B62</f>
        <v>-0.02981230518954753</v>
      </c>
      <c r="C132">
        <f>C92*10000/C62</f>
        <v>-0.037978549089513175</v>
      </c>
      <c r="D132">
        <f>D92*10000/D62</f>
        <v>-0.05669154782882369</v>
      </c>
      <c r="E132">
        <f>E92*10000/E62</f>
        <v>0.04331967996231873</v>
      </c>
      <c r="F132">
        <f>F92*10000/F62</f>
        <v>-0.007756279467580787</v>
      </c>
      <c r="G132">
        <f>AVERAGE(C132:E132)</f>
        <v>-0.01711680565200604</v>
      </c>
      <c r="H132">
        <f>STDEV(C132:E132)</f>
        <v>0.05316926438754089</v>
      </c>
      <c r="I132">
        <f>(B132*B4+C132*C4+D132*D4+E132*E4+F132*F4)/SUM(B4:F4)</f>
        <v>-0.017710941968602317</v>
      </c>
    </row>
    <row r="133" spans="1:9" ht="12.75">
      <c r="A133" t="s">
        <v>92</v>
      </c>
      <c r="B133">
        <f>B93*10000/B62</f>
        <v>0.07175549409218104</v>
      </c>
      <c r="C133">
        <f>C93*10000/C62</f>
        <v>0.05408008245391695</v>
      </c>
      <c r="D133">
        <f>D93*10000/D62</f>
        <v>0.07848715779625011</v>
      </c>
      <c r="E133">
        <f>E93*10000/E62</f>
        <v>0.08525820809193307</v>
      </c>
      <c r="F133">
        <f>F93*10000/F62</f>
        <v>0.04732354014870749</v>
      </c>
      <c r="G133">
        <f>AVERAGE(C133:E133)</f>
        <v>0.07260848278070005</v>
      </c>
      <c r="H133">
        <f>STDEV(C133:E133)</f>
        <v>0.016399329087765115</v>
      </c>
      <c r="I133">
        <f>(B133*B4+C133*C4+D133*D4+E133*E4+F133*F4)/SUM(B4:F4)</f>
        <v>0.06911872126848312</v>
      </c>
    </row>
    <row r="134" spans="1:9" ht="12.75">
      <c r="A134" t="s">
        <v>93</v>
      </c>
      <c r="B134">
        <f>B94*10000/B62</f>
        <v>-0.005975309818647974</v>
      </c>
      <c r="C134">
        <f>C94*10000/C62</f>
        <v>-0.00038995752354358703</v>
      </c>
      <c r="D134">
        <f>D94*10000/D62</f>
        <v>-0.005611277946471783</v>
      </c>
      <c r="E134">
        <f>E94*10000/E62</f>
        <v>0.006714123771201463</v>
      </c>
      <c r="F134">
        <f>F94*10000/F62</f>
        <v>-0.013929125045118474</v>
      </c>
      <c r="G134">
        <f>AVERAGE(C134:E134)</f>
        <v>0.00023762943372869754</v>
      </c>
      <c r="H134">
        <f>STDEV(C134:E134)</f>
        <v>0.006186621122810849</v>
      </c>
      <c r="I134">
        <f>(B134*B4+C134*C4+D134*D4+E134*E4+F134*F4)/SUM(B4:F4)</f>
        <v>-0.0025480108824242113</v>
      </c>
    </row>
    <row r="135" spans="1:9" ht="12.75">
      <c r="A135" t="s">
        <v>94</v>
      </c>
      <c r="B135">
        <f>B95*10000/B62</f>
        <v>0.004118383631988772</v>
      </c>
      <c r="C135">
        <f>C95*10000/C62</f>
        <v>0.0030828942459587396</v>
      </c>
      <c r="D135">
        <f>D95*10000/D62</f>
        <v>0.0021488084150250893</v>
      </c>
      <c r="E135">
        <f>E95*10000/E62</f>
        <v>0.0018854138409870932</v>
      </c>
      <c r="F135">
        <f>F95*10000/F62</f>
        <v>0.0082747888202856</v>
      </c>
      <c r="G135">
        <f>AVERAGE(C135:E135)</f>
        <v>0.002372372167323641</v>
      </c>
      <c r="H135">
        <f>STDEV(C135:E135)</f>
        <v>0.0006292657575135648</v>
      </c>
      <c r="I135">
        <f>(B135*B4+C135*C4+D135*D4+E135*E4+F135*F4)/SUM(B4:F4)</f>
        <v>0.0034110064638830863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2005-12-23T08:32:27Z</cp:lastPrinted>
  <dcterms:created xsi:type="dcterms:W3CDTF">2005-12-23T08:32:27Z</dcterms:created>
  <dcterms:modified xsi:type="dcterms:W3CDTF">2006-01-05T10:05:48Z</dcterms:modified>
  <cp:category/>
  <cp:version/>
  <cp:contentType/>
  <cp:contentStatus/>
</cp:coreProperties>
</file>