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<sst xmlns="http://schemas.openxmlformats.org/spreadsheetml/2006/main" count="204" uniqueCount="98">
  <si>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09/12/2005       08:04:48</t>
  </si>
  <si>
    <t>LISSNER</t>
  </si>
  <si>
    <t>HCMQAP760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</si>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</sst>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7824965"/>
        <c:axId val="26206958"/>
      </c:lineChart>
      <c:catAx>
        <c:axId val="178249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06958"/>
        <c:crosses val="autoZero"/>
        <c:auto val="1"/>
        <c:lblOffset val="100"/>
        <c:noMultiLvlLbl val="0"/>
      </c:catAx>
      <c:valAx>
        <c:axId val="2620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2496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-0.003746</v>
      </c>
      <c r="D4" s="12">
        <v>-0.003744</v>
      </c>
      <c r="E4" s="12">
        <v>-0.003747</v>
      </c>
      <c r="F4" s="24">
        <v>-0.002074</v>
      </c>
      <c r="G4" s="34">
        <v>-0.011676</v>
      </c>
    </row>
    <row r="5" spans="1:7" ht="12.75" thickBot="1">
      <c r="A5" s="44" t="s">
        <v>13</v>
      </c>
      <c r="B5" s="45">
        <v>5.292076</v>
      </c>
      <c r="C5" s="46">
        <v>1.672142</v>
      </c>
      <c r="D5" s="46">
        <v>-2.008377</v>
      </c>
      <c r="E5" s="46">
        <v>-1.76571</v>
      </c>
      <c r="F5" s="47">
        <v>-1.977789</v>
      </c>
      <c r="G5" s="48">
        <v>8.116156</v>
      </c>
    </row>
    <row r="6" spans="1:7" ht="12.75" thickTop="1">
      <c r="A6" s="6" t="s">
        <v>14</v>
      </c>
      <c r="B6" s="39">
        <v>-55.89125</v>
      </c>
      <c r="C6" s="40">
        <v>66.40604</v>
      </c>
      <c r="D6" s="40">
        <v>27.11462</v>
      </c>
      <c r="E6" s="40">
        <v>74.07732</v>
      </c>
      <c r="F6" s="41">
        <v>-241.8986</v>
      </c>
      <c r="G6" s="42">
        <v>0.002262056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1.110985</v>
      </c>
      <c r="C8" s="13">
        <v>-0.1761711</v>
      </c>
      <c r="D8" s="13">
        <v>-1.318539</v>
      </c>
      <c r="E8" s="13">
        <v>-0.8473824</v>
      </c>
      <c r="F8" s="25">
        <v>-1.751575</v>
      </c>
      <c r="G8" s="35">
        <v>-0.6354212</v>
      </c>
    </row>
    <row r="9" spans="1:7" ht="12">
      <c r="A9" s="20" t="s">
        <v>17</v>
      </c>
      <c r="B9" s="29">
        <v>-0.2553025</v>
      </c>
      <c r="C9" s="13">
        <v>-0.3648924</v>
      </c>
      <c r="D9" s="13">
        <v>0.1633803</v>
      </c>
      <c r="E9" s="13">
        <v>-0.2828115</v>
      </c>
      <c r="F9" s="25">
        <v>-1.178002</v>
      </c>
      <c r="G9" s="35">
        <v>-0.3104923</v>
      </c>
    </row>
    <row r="10" spans="1:7" ht="12">
      <c r="A10" s="20" t="s">
        <v>18</v>
      </c>
      <c r="B10" s="29">
        <v>-0.2396192</v>
      </c>
      <c r="C10" s="13">
        <v>-0.07881446</v>
      </c>
      <c r="D10" s="13">
        <v>-0.003474666</v>
      </c>
      <c r="E10" s="13">
        <v>-0.27624</v>
      </c>
      <c r="F10" s="25">
        <v>-2.349787</v>
      </c>
      <c r="G10" s="35">
        <v>-0.4339643</v>
      </c>
    </row>
    <row r="11" spans="1:7" ht="12">
      <c r="A11" s="21" t="s">
        <v>19</v>
      </c>
      <c r="B11" s="31">
        <v>2.694476</v>
      </c>
      <c r="C11" s="15">
        <v>1.603375</v>
      </c>
      <c r="D11" s="15">
        <v>2.465624</v>
      </c>
      <c r="E11" s="15">
        <v>1.892752</v>
      </c>
      <c r="F11" s="27">
        <v>12.3874</v>
      </c>
      <c r="G11" s="37">
        <v>3.474761</v>
      </c>
    </row>
    <row r="12" spans="1:7" ht="12">
      <c r="A12" s="20" t="s">
        <v>20</v>
      </c>
      <c r="B12" s="29">
        <v>-0.1029052</v>
      </c>
      <c r="C12" s="13">
        <v>-0.04168849</v>
      </c>
      <c r="D12" s="13">
        <v>-0.003380776</v>
      </c>
      <c r="E12" s="13">
        <v>-0.2799142</v>
      </c>
      <c r="F12" s="25">
        <v>-0.1191338</v>
      </c>
      <c r="G12" s="35">
        <v>-0.109007</v>
      </c>
    </row>
    <row r="13" spans="1:7" ht="12">
      <c r="A13" s="20" t="s">
        <v>21</v>
      </c>
      <c r="B13" s="29">
        <v>0.02763362</v>
      </c>
      <c r="C13" s="13">
        <v>0.157955</v>
      </c>
      <c r="D13" s="13">
        <v>0.06483359</v>
      </c>
      <c r="E13" s="13">
        <v>0.1529867</v>
      </c>
      <c r="F13" s="25">
        <v>-0.3754268</v>
      </c>
      <c r="G13" s="35">
        <v>0.04442611</v>
      </c>
    </row>
    <row r="14" spans="1:7" ht="12">
      <c r="A14" s="20" t="s">
        <v>22</v>
      </c>
      <c r="B14" s="29">
        <v>0.0497867</v>
      </c>
      <c r="C14" s="13">
        <v>-0.0411305</v>
      </c>
      <c r="D14" s="13">
        <v>-0.04892121</v>
      </c>
      <c r="E14" s="13">
        <v>0.003294966</v>
      </c>
      <c r="F14" s="25">
        <v>0.2124574</v>
      </c>
      <c r="G14" s="35">
        <v>0.01465098</v>
      </c>
    </row>
    <row r="15" spans="1:7" ht="12">
      <c r="A15" s="21" t="s">
        <v>23</v>
      </c>
      <c r="B15" s="31">
        <v>-0.3287038</v>
      </c>
      <c r="C15" s="15">
        <v>-0.1446576</v>
      </c>
      <c r="D15" s="15">
        <v>-0.04537049</v>
      </c>
      <c r="E15" s="15">
        <v>-0.05161745</v>
      </c>
      <c r="F15" s="27">
        <v>-0.306865</v>
      </c>
      <c r="G15" s="37">
        <v>-0.146699</v>
      </c>
    </row>
    <row r="16" spans="1:7" ht="12">
      <c r="A16" s="20" t="s">
        <v>24</v>
      </c>
      <c r="B16" s="29">
        <v>-0.00150864</v>
      </c>
      <c r="C16" s="13">
        <v>0.03176429</v>
      </c>
      <c r="D16" s="13">
        <v>0.01917014</v>
      </c>
      <c r="E16" s="13">
        <v>-0.05891735</v>
      </c>
      <c r="F16" s="25">
        <v>-0.0693015</v>
      </c>
      <c r="G16" s="35">
        <v>-0.0113749</v>
      </c>
    </row>
    <row r="17" spans="1:7" ht="12">
      <c r="A17" s="20" t="s">
        <v>25</v>
      </c>
      <c r="B17" s="29">
        <v>-0.02443521</v>
      </c>
      <c r="C17" s="13">
        <v>-0.033189250000000003</v>
      </c>
      <c r="D17" s="13">
        <v>-0.02733186</v>
      </c>
      <c r="E17" s="13">
        <v>-0.02201571</v>
      </c>
      <c r="F17" s="25">
        <v>-0.0297918</v>
      </c>
      <c r="G17" s="35">
        <v>-0.02736945</v>
      </c>
    </row>
    <row r="18" spans="1:7" ht="12">
      <c r="A18" s="20" t="s">
        <v>26</v>
      </c>
      <c r="B18" s="29">
        <v>0.03642897</v>
      </c>
      <c r="C18" s="13">
        <v>-0.005940826</v>
      </c>
      <c r="D18" s="13">
        <v>0.01014043</v>
      </c>
      <c r="E18" s="13">
        <v>0.0171111</v>
      </c>
      <c r="F18" s="25">
        <v>0.03488488</v>
      </c>
      <c r="G18" s="35">
        <v>0.01505752</v>
      </c>
    </row>
    <row r="19" spans="1:7" ht="12">
      <c r="A19" s="21" t="s">
        <v>27</v>
      </c>
      <c r="B19" s="31">
        <v>-0.2129745</v>
      </c>
      <c r="C19" s="15">
        <v>-0.1954207</v>
      </c>
      <c r="D19" s="15">
        <v>-0.21439</v>
      </c>
      <c r="E19" s="15">
        <v>-0.1999944</v>
      </c>
      <c r="F19" s="27">
        <v>-0.1328166</v>
      </c>
      <c r="G19" s="37">
        <v>-0.195293</v>
      </c>
    </row>
    <row r="20" spans="1:7" ht="12.75" thickBot="1">
      <c r="A20" s="44" t="s">
        <v>28</v>
      </c>
      <c r="B20" s="45">
        <v>-0.00432306</v>
      </c>
      <c r="C20" s="46">
        <v>-0.002129621</v>
      </c>
      <c r="D20" s="46">
        <v>0.002072312</v>
      </c>
      <c r="E20" s="46">
        <v>0.004066015</v>
      </c>
      <c r="F20" s="47">
        <v>-0.005439863</v>
      </c>
      <c r="G20" s="48">
        <v>-0.0003872048</v>
      </c>
    </row>
    <row r="21" spans="1:7" ht="12.75" thickTop="1">
      <c r="A21" s="6" t="s">
        <v>29</v>
      </c>
      <c r="B21" s="39">
        <v>-0.4150941</v>
      </c>
      <c r="C21" s="40">
        <v>33.72338</v>
      </c>
      <c r="D21" s="40">
        <v>2.1352</v>
      </c>
      <c r="E21" s="40">
        <v>39.79062</v>
      </c>
      <c r="F21" s="41">
        <v>-136.1961</v>
      </c>
      <c r="G21" s="43">
        <v>0.006495883</v>
      </c>
    </row>
    <row r="22" spans="1:7" ht="12">
      <c r="A22" s="20" t="s">
        <v>30</v>
      </c>
      <c r="B22" s="29">
        <v>105.8455</v>
      </c>
      <c r="C22" s="13">
        <v>33.44296</v>
      </c>
      <c r="D22" s="13">
        <v>-40.16776</v>
      </c>
      <c r="E22" s="13">
        <v>-35.31436</v>
      </c>
      <c r="F22" s="25">
        <v>-39.55599</v>
      </c>
      <c r="G22" s="36">
        <v>0</v>
      </c>
    </row>
    <row r="23" spans="1:7" ht="12">
      <c r="A23" s="20" t="s">
        <v>31</v>
      </c>
      <c r="B23" s="29">
        <v>-2.450141</v>
      </c>
      <c r="C23" s="13">
        <v>-1.711905</v>
      </c>
      <c r="D23" s="13">
        <v>-1.87376</v>
      </c>
      <c r="E23" s="13">
        <v>-1.002488</v>
      </c>
      <c r="F23" s="25">
        <v>6.910245</v>
      </c>
      <c r="G23" s="35">
        <v>-0.5390197</v>
      </c>
    </row>
    <row r="24" spans="1:7" ht="12">
      <c r="A24" s="20" t="s">
        <v>32</v>
      </c>
      <c r="B24" s="29">
        <v>-1.343807</v>
      </c>
      <c r="C24" s="13">
        <v>-3.149638</v>
      </c>
      <c r="D24" s="13">
        <v>2.709571</v>
      </c>
      <c r="E24" s="13">
        <v>3.643914</v>
      </c>
      <c r="F24" s="25">
        <v>1.24769</v>
      </c>
      <c r="G24" s="35">
        <v>0.7418491</v>
      </c>
    </row>
    <row r="25" spans="1:7" ht="12">
      <c r="A25" s="20" t="s">
        <v>33</v>
      </c>
      <c r="B25" s="29">
        <v>-0.6739668</v>
      </c>
      <c r="C25" s="13">
        <v>-0.3108288</v>
      </c>
      <c r="D25" s="13">
        <v>-0.1624918</v>
      </c>
      <c r="E25" s="13">
        <v>-0.3098791</v>
      </c>
      <c r="F25" s="25">
        <v>-0.7479368</v>
      </c>
      <c r="G25" s="35">
        <v>-0.385835</v>
      </c>
    </row>
    <row r="26" spans="1:7" ht="12">
      <c r="A26" s="21" t="s">
        <v>34</v>
      </c>
      <c r="B26" s="31">
        <v>1.851196</v>
      </c>
      <c r="C26" s="15">
        <v>0.4626582</v>
      </c>
      <c r="D26" s="15">
        <v>-0.3334218</v>
      </c>
      <c r="E26" s="15">
        <v>-0.7504442</v>
      </c>
      <c r="F26" s="27">
        <v>0.8142794</v>
      </c>
      <c r="G26" s="37">
        <v>0.227609</v>
      </c>
    </row>
    <row r="27" spans="1:7" ht="12">
      <c r="A27" s="20" t="s">
        <v>35</v>
      </c>
      <c r="B27" s="29">
        <v>0.1836142</v>
      </c>
      <c r="C27" s="13">
        <v>0.1846166</v>
      </c>
      <c r="D27" s="13">
        <v>0.05599735</v>
      </c>
      <c r="E27" s="13">
        <v>0.07807976</v>
      </c>
      <c r="F27" s="25">
        <v>0.2834471</v>
      </c>
      <c r="G27" s="35">
        <v>0.1410641</v>
      </c>
    </row>
    <row r="28" spans="1:7" ht="12">
      <c r="A28" s="20" t="s">
        <v>36</v>
      </c>
      <c r="B28" s="29">
        <v>-0.09730933</v>
      </c>
      <c r="C28" s="13">
        <v>-0.2912144</v>
      </c>
      <c r="D28" s="13">
        <v>0.4584951</v>
      </c>
      <c r="E28" s="13">
        <v>0.6748466</v>
      </c>
      <c r="F28" s="25">
        <v>0.4129699</v>
      </c>
      <c r="G28" s="35">
        <v>0.243469</v>
      </c>
    </row>
    <row r="29" spans="1:7" ht="12">
      <c r="A29" s="20" t="s">
        <v>37</v>
      </c>
      <c r="B29" s="29">
        <v>-0.1162238</v>
      </c>
      <c r="C29" s="13">
        <v>-0.03824135</v>
      </c>
      <c r="D29" s="13">
        <v>-0.1081304</v>
      </c>
      <c r="E29" s="13">
        <v>-0.1435691</v>
      </c>
      <c r="F29" s="25">
        <v>-0.09795909</v>
      </c>
      <c r="G29" s="35">
        <v>-0.09966347</v>
      </c>
    </row>
    <row r="30" spans="1:7" ht="12">
      <c r="A30" s="21" t="s">
        <v>38</v>
      </c>
      <c r="B30" s="31">
        <v>0.1750114</v>
      </c>
      <c r="C30" s="15">
        <v>0.1294885</v>
      </c>
      <c r="D30" s="15">
        <v>-0.008238311</v>
      </c>
      <c r="E30" s="15">
        <v>-0.005100092</v>
      </c>
      <c r="F30" s="27">
        <v>0.1944923</v>
      </c>
      <c r="G30" s="37">
        <v>0.07924052</v>
      </c>
    </row>
    <row r="31" spans="1:7" ht="12">
      <c r="A31" s="20" t="s">
        <v>39</v>
      </c>
      <c r="B31" s="29">
        <v>0.0290725</v>
      </c>
      <c r="C31" s="13">
        <v>0.01089591</v>
      </c>
      <c r="D31" s="13">
        <v>-0.01066212</v>
      </c>
      <c r="E31" s="13">
        <v>-0.01004654</v>
      </c>
      <c r="F31" s="25">
        <v>0.02230443</v>
      </c>
      <c r="G31" s="35">
        <v>0.00482858</v>
      </c>
    </row>
    <row r="32" spans="1:7" ht="12">
      <c r="A32" s="20" t="s">
        <v>40</v>
      </c>
      <c r="B32" s="29">
        <v>-0.01155046</v>
      </c>
      <c r="C32" s="13">
        <v>-0.01252754</v>
      </c>
      <c r="D32" s="13">
        <v>0.06040219</v>
      </c>
      <c r="E32" s="13">
        <v>0.08083178</v>
      </c>
      <c r="F32" s="25">
        <v>0.04127104</v>
      </c>
      <c r="G32" s="35">
        <v>0.03478313</v>
      </c>
    </row>
    <row r="33" spans="1:7" ht="12">
      <c r="A33" s="20" t="s">
        <v>41</v>
      </c>
      <c r="B33" s="29">
        <v>0.09404402</v>
      </c>
      <c r="C33" s="13">
        <v>0.08618682</v>
      </c>
      <c r="D33" s="13">
        <v>0.08536985</v>
      </c>
      <c r="E33" s="13">
        <v>0.06491953</v>
      </c>
      <c r="F33" s="25">
        <v>0.0581056</v>
      </c>
      <c r="G33" s="35">
        <v>0.07827284</v>
      </c>
    </row>
    <row r="34" spans="1:7" ht="12">
      <c r="A34" s="21" t="s">
        <v>42</v>
      </c>
      <c r="B34" s="31">
        <v>-4.132649E-05</v>
      </c>
      <c r="C34" s="15">
        <v>0.003573918</v>
      </c>
      <c r="D34" s="15">
        <v>0.002996669</v>
      </c>
      <c r="E34" s="15">
        <v>0.0064988</v>
      </c>
      <c r="F34" s="27">
        <v>-0.0285871</v>
      </c>
      <c r="G34" s="37">
        <v>-0.0006711208</v>
      </c>
    </row>
    <row r="35" spans="1:7" ht="12.75" thickBot="1">
      <c r="A35" s="22" t="s">
        <v>43</v>
      </c>
      <c r="B35" s="32">
        <v>-0.0009559913</v>
      </c>
      <c r="C35" s="16">
        <v>-0.002181835</v>
      </c>
      <c r="D35" s="16">
        <v>-0.007170282</v>
      </c>
      <c r="E35" s="16">
        <v>-0.004931286</v>
      </c>
      <c r="F35" s="28">
        <v>0.006651961</v>
      </c>
      <c r="G35" s="38">
        <v>-0.002688799</v>
      </c>
    </row>
    <row r="36" spans="1:7" ht="12">
      <c r="A36" s="4" t="s">
        <v>44</v>
      </c>
      <c r="B36" s="3">
        <v>21.6919</v>
      </c>
      <c r="C36" s="3">
        <v>21.68884</v>
      </c>
      <c r="D36" s="3">
        <v>21.6919</v>
      </c>
      <c r="E36" s="3">
        <v>21.6919</v>
      </c>
      <c r="F36" s="3">
        <v>21.69495</v>
      </c>
      <c r="G36" s="3"/>
    </row>
    <row r="37" spans="1:6" ht="12">
      <c r="A37" s="4" t="s">
        <v>45</v>
      </c>
      <c r="B37" s="2">
        <v>0.05645752</v>
      </c>
      <c r="C37" s="2">
        <v>-0.03153483</v>
      </c>
      <c r="D37" s="2">
        <v>-0.07985433</v>
      </c>
      <c r="E37" s="2">
        <v>-0.1098633</v>
      </c>
      <c r="F37" s="2">
        <v>-0.1276652</v>
      </c>
    </row>
    <row r="38" spans="1:7" ht="12">
      <c r="A38" s="4" t="s">
        <v>53</v>
      </c>
      <c r="B38" s="2">
        <v>9.501195E-05</v>
      </c>
      <c r="C38" s="2">
        <v>-0.0001130807</v>
      </c>
      <c r="D38" s="2">
        <v>-4.607952E-05</v>
      </c>
      <c r="E38" s="2">
        <v>-0.000125691</v>
      </c>
      <c r="F38" s="2">
        <v>0.0004103054</v>
      </c>
      <c r="G38" s="2">
        <v>0.0002037043</v>
      </c>
    </row>
    <row r="39" spans="1:7" ht="12.75" thickBot="1">
      <c r="A39" s="4" t="s">
        <v>54</v>
      </c>
      <c r="B39" s="2">
        <v>0</v>
      </c>
      <c r="C39" s="2">
        <v>-5.695157E-05</v>
      </c>
      <c r="D39" s="2">
        <v>0</v>
      </c>
      <c r="E39" s="2">
        <v>-6.808793E-05</v>
      </c>
      <c r="F39" s="2">
        <v>0.0002331564</v>
      </c>
      <c r="G39" s="2">
        <v>0.0007421094</v>
      </c>
    </row>
    <row r="40" spans="2:7" ht="12.75" thickBot="1">
      <c r="B40" s="7" t="s">
        <v>46</v>
      </c>
      <c r="C40" s="18">
        <v>-0.003746</v>
      </c>
      <c r="D40" s="17" t="s">
        <v>47</v>
      </c>
      <c r="E40" s="18">
        <v>3.117147</v>
      </c>
      <c r="F40" s="17" t="s">
        <v>48</v>
      </c>
      <c r="G40" s="8">
        <v>54.914159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0.003746</v>
      </c>
      <c r="D4">
        <v>0.003744</v>
      </c>
      <c r="E4">
        <v>0.003747</v>
      </c>
      <c r="F4">
        <v>0.002074</v>
      </c>
      <c r="G4">
        <v>0.011676</v>
      </c>
    </row>
    <row r="5" spans="1:7" ht="12.75">
      <c r="A5" t="s">
        <v>13</v>
      </c>
      <c r="B5">
        <v>5.292076</v>
      </c>
      <c r="C5">
        <v>1.672142</v>
      </c>
      <c r="D5">
        <v>-2.008377</v>
      </c>
      <c r="E5">
        <v>-1.76571</v>
      </c>
      <c r="F5">
        <v>-1.977789</v>
      </c>
      <c r="G5">
        <v>8.116156</v>
      </c>
    </row>
    <row r="6" spans="1:7" ht="12.75">
      <c r="A6" t="s">
        <v>14</v>
      </c>
      <c r="B6" s="49">
        <v>-55.89125</v>
      </c>
      <c r="C6" s="49">
        <v>66.40604</v>
      </c>
      <c r="D6" s="49">
        <v>27.11462</v>
      </c>
      <c r="E6" s="49">
        <v>74.07732</v>
      </c>
      <c r="F6" s="49">
        <v>-241.8986</v>
      </c>
      <c r="G6" s="49">
        <v>0.002262056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1.110985</v>
      </c>
      <c r="C8" s="49">
        <v>-0.1761711</v>
      </c>
      <c r="D8" s="49">
        <v>-1.318539</v>
      </c>
      <c r="E8" s="49">
        <v>-0.8473824</v>
      </c>
      <c r="F8" s="49">
        <v>-1.751575</v>
      </c>
      <c r="G8" s="49">
        <v>-0.6354212</v>
      </c>
    </row>
    <row r="9" spans="1:7" ht="12.75">
      <c r="A9" t="s">
        <v>17</v>
      </c>
      <c r="B9" s="49">
        <v>-0.2553025</v>
      </c>
      <c r="C9" s="49">
        <v>-0.3648924</v>
      </c>
      <c r="D9" s="49">
        <v>0.1633803</v>
      </c>
      <c r="E9" s="49">
        <v>-0.2828115</v>
      </c>
      <c r="F9" s="49">
        <v>-1.178002</v>
      </c>
      <c r="G9" s="49">
        <v>-0.3104923</v>
      </c>
    </row>
    <row r="10" spans="1:7" ht="12.75">
      <c r="A10" t="s">
        <v>18</v>
      </c>
      <c r="B10" s="49">
        <v>-0.2396192</v>
      </c>
      <c r="C10" s="49">
        <v>-0.07881446</v>
      </c>
      <c r="D10" s="49">
        <v>-0.003474666</v>
      </c>
      <c r="E10" s="49">
        <v>-0.27624</v>
      </c>
      <c r="F10" s="49">
        <v>-2.349787</v>
      </c>
      <c r="G10" s="49">
        <v>-0.4339643</v>
      </c>
    </row>
    <row r="11" spans="1:7" ht="12.75">
      <c r="A11" t="s">
        <v>19</v>
      </c>
      <c r="B11" s="49">
        <v>2.694476</v>
      </c>
      <c r="C11" s="49">
        <v>1.603375</v>
      </c>
      <c r="D11" s="49">
        <v>2.465624</v>
      </c>
      <c r="E11" s="49">
        <v>1.892752</v>
      </c>
      <c r="F11" s="49">
        <v>12.3874</v>
      </c>
      <c r="G11" s="49">
        <v>3.474761</v>
      </c>
    </row>
    <row r="12" spans="1:7" ht="12.75">
      <c r="A12" t="s">
        <v>20</v>
      </c>
      <c r="B12" s="49">
        <v>-0.1029052</v>
      </c>
      <c r="C12" s="49">
        <v>-0.04168849</v>
      </c>
      <c r="D12" s="49">
        <v>-0.003380776</v>
      </c>
      <c r="E12" s="49">
        <v>-0.2799142</v>
      </c>
      <c r="F12" s="49">
        <v>-0.1191338</v>
      </c>
      <c r="G12" s="49">
        <v>-0.109007</v>
      </c>
    </row>
    <row r="13" spans="1:7" ht="12.75">
      <c r="A13" t="s">
        <v>21</v>
      </c>
      <c r="B13" s="49">
        <v>0.02763362</v>
      </c>
      <c r="C13" s="49">
        <v>0.157955</v>
      </c>
      <c r="D13" s="49">
        <v>0.06483359</v>
      </c>
      <c r="E13" s="49">
        <v>0.1529867</v>
      </c>
      <c r="F13" s="49">
        <v>-0.3754268</v>
      </c>
      <c r="G13" s="49">
        <v>0.04442611</v>
      </c>
    </row>
    <row r="14" spans="1:7" ht="12.75">
      <c r="A14" t="s">
        <v>22</v>
      </c>
      <c r="B14" s="49">
        <v>0.0497867</v>
      </c>
      <c r="C14" s="49">
        <v>-0.0411305</v>
      </c>
      <c r="D14" s="49">
        <v>-0.04892121</v>
      </c>
      <c r="E14" s="49">
        <v>0.003294966</v>
      </c>
      <c r="F14" s="49">
        <v>0.2124574</v>
      </c>
      <c r="G14" s="49">
        <v>0.01465098</v>
      </c>
    </row>
    <row r="15" spans="1:7" ht="12.75">
      <c r="A15" t="s">
        <v>23</v>
      </c>
      <c r="B15" s="49">
        <v>-0.3287038</v>
      </c>
      <c r="C15" s="49">
        <v>-0.1446576</v>
      </c>
      <c r="D15" s="49">
        <v>-0.04537049</v>
      </c>
      <c r="E15" s="49">
        <v>-0.05161745</v>
      </c>
      <c r="F15" s="49">
        <v>-0.306865</v>
      </c>
      <c r="G15" s="49">
        <v>-0.146699</v>
      </c>
    </row>
    <row r="16" spans="1:7" ht="12.75">
      <c r="A16" t="s">
        <v>24</v>
      </c>
      <c r="B16" s="49">
        <v>-0.00150864</v>
      </c>
      <c r="C16" s="49">
        <v>0.03176429</v>
      </c>
      <c r="D16" s="49">
        <v>0.01917014</v>
      </c>
      <c r="E16" s="49">
        <v>-0.05891735</v>
      </c>
      <c r="F16" s="49">
        <v>-0.0693015</v>
      </c>
      <c r="G16" s="49">
        <v>-0.0113749</v>
      </c>
    </row>
    <row r="17" spans="1:7" ht="12.75">
      <c r="A17" t="s">
        <v>25</v>
      </c>
      <c r="B17" s="49">
        <v>-0.02443521</v>
      </c>
      <c r="C17" s="49">
        <v>-0.033189250000000003</v>
      </c>
      <c r="D17" s="49">
        <v>-0.02733186</v>
      </c>
      <c r="E17" s="49">
        <v>-0.02201571</v>
      </c>
      <c r="F17" s="49">
        <v>-0.0297918</v>
      </c>
      <c r="G17" s="49">
        <v>-0.02736945</v>
      </c>
    </row>
    <row r="18" spans="1:7" ht="12.75">
      <c r="A18" t="s">
        <v>26</v>
      </c>
      <c r="B18" s="49">
        <v>0.03642897</v>
      </c>
      <c r="C18" s="49">
        <v>-0.005940826</v>
      </c>
      <c r="D18" s="49">
        <v>0.01014043</v>
      </c>
      <c r="E18" s="49">
        <v>0.0171111</v>
      </c>
      <c r="F18" s="49">
        <v>0.03488488</v>
      </c>
      <c r="G18" s="49">
        <v>0.01505752</v>
      </c>
    </row>
    <row r="19" spans="1:7" ht="12.75">
      <c r="A19" t="s">
        <v>27</v>
      </c>
      <c r="B19" s="49">
        <v>-0.2129745</v>
      </c>
      <c r="C19" s="49">
        <v>-0.1954207</v>
      </c>
      <c r="D19" s="49">
        <v>-0.21439</v>
      </c>
      <c r="E19" s="49">
        <v>-0.1999944</v>
      </c>
      <c r="F19" s="49">
        <v>-0.1328166</v>
      </c>
      <c r="G19" s="49">
        <v>-0.195293</v>
      </c>
    </row>
    <row r="20" spans="1:7" ht="12.75">
      <c r="A20" t="s">
        <v>28</v>
      </c>
      <c r="B20" s="49">
        <v>-0.00432306</v>
      </c>
      <c r="C20" s="49">
        <v>-0.002129621</v>
      </c>
      <c r="D20" s="49">
        <v>0.002072312</v>
      </c>
      <c r="E20" s="49">
        <v>0.004066015</v>
      </c>
      <c r="F20" s="49">
        <v>-0.005439863</v>
      </c>
      <c r="G20" s="49">
        <v>-0.0003872048</v>
      </c>
    </row>
    <row r="21" spans="1:7" ht="12.75">
      <c r="A21" t="s">
        <v>29</v>
      </c>
      <c r="B21" s="49">
        <v>-0.4150941</v>
      </c>
      <c r="C21" s="49">
        <v>33.72338</v>
      </c>
      <c r="D21" s="49">
        <v>2.1352</v>
      </c>
      <c r="E21" s="49">
        <v>39.79062</v>
      </c>
      <c r="F21" s="49">
        <v>-136.1961</v>
      </c>
      <c r="G21" s="49">
        <v>0.006495883</v>
      </c>
    </row>
    <row r="22" spans="1:7" ht="12.75">
      <c r="A22" t="s">
        <v>30</v>
      </c>
      <c r="B22" s="49">
        <v>105.8455</v>
      </c>
      <c r="C22" s="49">
        <v>33.44296</v>
      </c>
      <c r="D22" s="49">
        <v>-40.16776</v>
      </c>
      <c r="E22" s="49">
        <v>-35.31436</v>
      </c>
      <c r="F22" s="49">
        <v>-39.55599</v>
      </c>
      <c r="G22" s="49">
        <v>0</v>
      </c>
    </row>
    <row r="23" spans="1:7" ht="12.75">
      <c r="A23" t="s">
        <v>31</v>
      </c>
      <c r="B23" s="49">
        <v>-2.450141</v>
      </c>
      <c r="C23" s="49">
        <v>-1.711905</v>
      </c>
      <c r="D23" s="49">
        <v>-1.87376</v>
      </c>
      <c r="E23" s="49">
        <v>-1.002488</v>
      </c>
      <c r="F23" s="49">
        <v>6.910245</v>
      </c>
      <c r="G23" s="49">
        <v>-0.5390197</v>
      </c>
    </row>
    <row r="24" spans="1:7" ht="12.75">
      <c r="A24" t="s">
        <v>32</v>
      </c>
      <c r="B24" s="49">
        <v>-1.343807</v>
      </c>
      <c r="C24" s="49">
        <v>-3.149638</v>
      </c>
      <c r="D24" s="49">
        <v>2.709571</v>
      </c>
      <c r="E24" s="49">
        <v>3.643914</v>
      </c>
      <c r="F24" s="49">
        <v>1.24769</v>
      </c>
      <c r="G24" s="49">
        <v>0.7418491</v>
      </c>
    </row>
    <row r="25" spans="1:7" ht="12.75">
      <c r="A25" t="s">
        <v>33</v>
      </c>
      <c r="B25" s="49">
        <v>-0.6739668</v>
      </c>
      <c r="C25" s="49">
        <v>-0.3108288</v>
      </c>
      <c r="D25" s="49">
        <v>-0.1624918</v>
      </c>
      <c r="E25" s="49">
        <v>-0.3098791</v>
      </c>
      <c r="F25" s="49">
        <v>-0.7479368</v>
      </c>
      <c r="G25" s="49">
        <v>-0.385835</v>
      </c>
    </row>
    <row r="26" spans="1:7" ht="12.75">
      <c r="A26" t="s">
        <v>34</v>
      </c>
      <c r="B26" s="49">
        <v>1.851196</v>
      </c>
      <c r="C26" s="49">
        <v>0.4626582</v>
      </c>
      <c r="D26" s="49">
        <v>-0.3334218</v>
      </c>
      <c r="E26" s="49">
        <v>-0.7504442</v>
      </c>
      <c r="F26" s="49">
        <v>0.8142794</v>
      </c>
      <c r="G26" s="49">
        <v>0.227609</v>
      </c>
    </row>
    <row r="27" spans="1:7" ht="12.75">
      <c r="A27" t="s">
        <v>35</v>
      </c>
      <c r="B27" s="49">
        <v>0.1836142</v>
      </c>
      <c r="C27" s="49">
        <v>0.1846166</v>
      </c>
      <c r="D27" s="49">
        <v>0.05599735</v>
      </c>
      <c r="E27" s="49">
        <v>0.07807976</v>
      </c>
      <c r="F27" s="49">
        <v>0.2834471</v>
      </c>
      <c r="G27" s="49">
        <v>0.1410641</v>
      </c>
    </row>
    <row r="28" spans="1:7" ht="12.75">
      <c r="A28" t="s">
        <v>36</v>
      </c>
      <c r="B28" s="49">
        <v>-0.09730933</v>
      </c>
      <c r="C28" s="49">
        <v>-0.2912144</v>
      </c>
      <c r="D28" s="49">
        <v>0.4584951</v>
      </c>
      <c r="E28" s="49">
        <v>0.6748466</v>
      </c>
      <c r="F28" s="49">
        <v>0.4129699</v>
      </c>
      <c r="G28" s="49">
        <v>0.243469</v>
      </c>
    </row>
    <row r="29" spans="1:7" ht="12.75">
      <c r="A29" t="s">
        <v>37</v>
      </c>
      <c r="B29" s="49">
        <v>-0.1162238</v>
      </c>
      <c r="C29" s="49">
        <v>-0.03824135</v>
      </c>
      <c r="D29" s="49">
        <v>-0.1081304</v>
      </c>
      <c r="E29" s="49">
        <v>-0.1435691</v>
      </c>
      <c r="F29" s="49">
        <v>-0.09795909</v>
      </c>
      <c r="G29" s="49">
        <v>-0.09966347</v>
      </c>
    </row>
    <row r="30" spans="1:7" ht="12.75">
      <c r="A30" t="s">
        <v>38</v>
      </c>
      <c r="B30" s="49">
        <v>0.1750114</v>
      </c>
      <c r="C30" s="49">
        <v>0.1294885</v>
      </c>
      <c r="D30" s="49">
        <v>-0.008238311</v>
      </c>
      <c r="E30" s="49">
        <v>-0.005100092</v>
      </c>
      <c r="F30" s="49">
        <v>0.1944923</v>
      </c>
      <c r="G30" s="49">
        <v>0.07924052</v>
      </c>
    </row>
    <row r="31" spans="1:7" ht="12.75">
      <c r="A31" t="s">
        <v>39</v>
      </c>
      <c r="B31" s="49">
        <v>0.0290725</v>
      </c>
      <c r="C31" s="49">
        <v>0.01089591</v>
      </c>
      <c r="D31" s="49">
        <v>-0.01066212</v>
      </c>
      <c r="E31" s="49">
        <v>-0.01004654</v>
      </c>
      <c r="F31" s="49">
        <v>0.02230443</v>
      </c>
      <c r="G31" s="49">
        <v>0.00482858</v>
      </c>
    </row>
    <row r="32" spans="1:7" ht="12.75">
      <c r="A32" t="s">
        <v>40</v>
      </c>
      <c r="B32" s="49">
        <v>-0.01155046</v>
      </c>
      <c r="C32" s="49">
        <v>-0.01252754</v>
      </c>
      <c r="D32" s="49">
        <v>0.06040219</v>
      </c>
      <c r="E32" s="49">
        <v>0.08083178</v>
      </c>
      <c r="F32" s="49">
        <v>0.04127104</v>
      </c>
      <c r="G32" s="49">
        <v>0.03478313</v>
      </c>
    </row>
    <row r="33" spans="1:7" ht="12.75">
      <c r="A33" t="s">
        <v>41</v>
      </c>
      <c r="B33" s="49">
        <v>0.09404402</v>
      </c>
      <c r="C33" s="49">
        <v>0.08618682</v>
      </c>
      <c r="D33" s="49">
        <v>0.08536985</v>
      </c>
      <c r="E33" s="49">
        <v>0.06491953</v>
      </c>
      <c r="F33" s="49">
        <v>0.0581056</v>
      </c>
      <c r="G33" s="49">
        <v>0.07827284</v>
      </c>
    </row>
    <row r="34" spans="1:7" ht="12.75">
      <c r="A34" t="s">
        <v>42</v>
      </c>
      <c r="B34" s="49">
        <v>-4.132649E-05</v>
      </c>
      <c r="C34" s="49">
        <v>0.003573918</v>
      </c>
      <c r="D34" s="49">
        <v>0.002996669</v>
      </c>
      <c r="E34" s="49">
        <v>0.0064988</v>
      </c>
      <c r="F34" s="49">
        <v>-0.0285871</v>
      </c>
      <c r="G34" s="49">
        <v>-0.0006711208</v>
      </c>
    </row>
    <row r="35" spans="1:7" ht="12.75">
      <c r="A35" t="s">
        <v>43</v>
      </c>
      <c r="B35" s="49">
        <v>-0.0009559913</v>
      </c>
      <c r="C35" s="49">
        <v>-0.002181835</v>
      </c>
      <c r="D35" s="49">
        <v>-0.007170282</v>
      </c>
      <c r="E35" s="49">
        <v>-0.004931286</v>
      </c>
      <c r="F35" s="49">
        <v>0.006651961</v>
      </c>
      <c r="G35" s="49">
        <v>-0.002688799</v>
      </c>
    </row>
    <row r="36" spans="1:6" ht="12.75">
      <c r="A36" t="s">
        <v>44</v>
      </c>
      <c r="B36" s="49">
        <v>21.6919</v>
      </c>
      <c r="C36" s="49">
        <v>21.68884</v>
      </c>
      <c r="D36" s="49">
        <v>21.6919</v>
      </c>
      <c r="E36" s="49">
        <v>21.6919</v>
      </c>
      <c r="F36" s="49">
        <v>21.69495</v>
      </c>
    </row>
    <row r="37" spans="1:6" ht="12.75">
      <c r="A37" t="s">
        <v>45</v>
      </c>
      <c r="B37" s="49">
        <v>0.05645752</v>
      </c>
      <c r="C37" s="49">
        <v>-0.03153483</v>
      </c>
      <c r="D37" s="49">
        <v>-0.07985433</v>
      </c>
      <c r="E37" s="49">
        <v>-0.1098633</v>
      </c>
      <c r="F37" s="49">
        <v>-0.1276652</v>
      </c>
    </row>
    <row r="38" spans="1:7" ht="12.75">
      <c r="A38" t="s">
        <v>55</v>
      </c>
      <c r="B38" s="49">
        <v>9.501195E-05</v>
      </c>
      <c r="C38" s="49">
        <v>-0.0001130807</v>
      </c>
      <c r="D38" s="49">
        <v>-4.607952E-05</v>
      </c>
      <c r="E38" s="49">
        <v>-0.000125691</v>
      </c>
      <c r="F38" s="49">
        <v>0.0004103054</v>
      </c>
      <c r="G38" s="49">
        <v>0.0002037043</v>
      </c>
    </row>
    <row r="39" spans="1:7" ht="12.75">
      <c r="A39" t="s">
        <v>56</v>
      </c>
      <c r="B39" s="49">
        <v>0</v>
      </c>
      <c r="C39" s="49">
        <v>-5.695157E-05</v>
      </c>
      <c r="D39" s="49">
        <v>0</v>
      </c>
      <c r="E39" s="49">
        <v>-6.808793E-05</v>
      </c>
      <c r="F39" s="49">
        <v>0.0002331564</v>
      </c>
      <c r="G39" s="49">
        <v>0.0007421094</v>
      </c>
    </row>
    <row r="40" spans="2:7" ht="12.75">
      <c r="B40" t="s">
        <v>46</v>
      </c>
      <c r="C40">
        <v>-0.003746</v>
      </c>
      <c r="D40" t="s">
        <v>47</v>
      </c>
      <c r="E40">
        <v>3.117147</v>
      </c>
      <c r="F40" t="s">
        <v>48</v>
      </c>
      <c r="G40">
        <v>54.914159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9.50119496481074E-05</v>
      </c>
      <c r="C50">
        <f>-0.017/(C7*C7+C22*C22)*(C21*C22+C6*C7)</f>
        <v>-0.00011308073090963075</v>
      </c>
      <c r="D50">
        <f>-0.017/(D7*D7+D22*D22)*(D21*D22+D6*D7)</f>
        <v>-4.60795302761098E-05</v>
      </c>
      <c r="E50">
        <f>-0.017/(E7*E7+E22*E22)*(E21*E22+E6*E7)</f>
        <v>-0.00012569099585505358</v>
      </c>
      <c r="F50">
        <f>-0.017/(F7*F7+F22*F22)*(F21*F22+F6*F7)</f>
        <v>0.0004103053468824569</v>
      </c>
      <c r="G50">
        <f>(B50*B$4+C50*C$4+D50*D$4+E50*E$4+F50*F$4)/SUM(B$4:F$4)</f>
        <v>-9.512248688679196E-08</v>
      </c>
    </row>
    <row r="51" spans="1:7" ht="12.75">
      <c r="A51" t="s">
        <v>59</v>
      </c>
      <c r="B51">
        <f>-0.017/(B7*B7+B22*B22)*(B21*B7-B6*B22)</f>
        <v>-2.999987616478752E-07</v>
      </c>
      <c r="C51">
        <f>-0.017/(C7*C7+C22*C22)*(C21*C7-C6*C22)</f>
        <v>-5.6951570563941854E-05</v>
      </c>
      <c r="D51">
        <f>-0.017/(D7*D7+D22*D22)*(D21*D7-D6*D22)</f>
        <v>-3.814931151304352E-06</v>
      </c>
      <c r="E51">
        <f>-0.017/(E7*E7+E22*E22)*(E21*E7-E6*E22)</f>
        <v>-6.808792370763839E-05</v>
      </c>
      <c r="F51">
        <f>-0.017/(F7*F7+F22*F22)*(F21*F7-F6*F22)</f>
        <v>0.0002331563734198229</v>
      </c>
      <c r="G51">
        <f>(B51*B$4+C51*C$4+D51*D$4+E51*E$4+F51*F$4)/SUM(B$4:F$4)</f>
        <v>8.958611086667109E-09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10000.012331977838</v>
      </c>
      <c r="C62">
        <f>C7+(2/0.017)*(C8*C50-C23*C51)</f>
        <v>9999.990873632747</v>
      </c>
      <c r="D62">
        <f>D7+(2/0.017)*(D8*D50-D23*D51)</f>
        <v>10000.006306987338</v>
      </c>
      <c r="E62">
        <f>E7+(2/0.017)*(E8*E50-E23*E51)</f>
        <v>10000.004500118972</v>
      </c>
      <c r="F62">
        <f>F7+(2/0.017)*(F8*F50-F23*F51)</f>
        <v>9999.725900205693</v>
      </c>
    </row>
    <row r="63" spans="1:6" ht="12.75">
      <c r="A63" t="s">
        <v>67</v>
      </c>
      <c r="B63">
        <f>B8+(3/0.017)*(B9*B50-B24*B51)</f>
        <v>1.1066332478745418</v>
      </c>
      <c r="C63">
        <f>C8+(3/0.017)*(C9*C50-C24*C51)</f>
        <v>-0.20054425261985354</v>
      </c>
      <c r="D63">
        <f>D8+(3/0.017)*(D9*D50-D24*D51)</f>
        <v>-1.318043410705729</v>
      </c>
      <c r="E63">
        <f>E8+(3/0.017)*(E9*E50-E24*E51)</f>
        <v>-0.7973259180876252</v>
      </c>
      <c r="F63">
        <f>F8+(3/0.017)*(F9*F50-F24*F51)</f>
        <v>-1.8882068931983071</v>
      </c>
    </row>
    <row r="64" spans="1:6" ht="12.75">
      <c r="A64" t="s">
        <v>68</v>
      </c>
      <c r="B64">
        <f>B9+(4/0.017)*(B10*B50-B25*B51)</f>
        <v>-0.2607069415460027</v>
      </c>
      <c r="C64">
        <f>C9+(4/0.017)*(C10*C50-C25*C51)</f>
        <v>-0.3669605862572841</v>
      </c>
      <c r="D64">
        <f>D9+(4/0.017)*(D10*D50-D25*D51)</f>
        <v>0.16327211551705761</v>
      </c>
      <c r="E64">
        <f>E9+(4/0.017)*(E10*E50-E25*E51)</f>
        <v>-0.2796063573704451</v>
      </c>
      <c r="F64">
        <f>F9+(4/0.017)*(F10*F50-F25*F51)</f>
        <v>-1.3638241031293319</v>
      </c>
    </row>
    <row r="65" spans="1:6" ht="12.75">
      <c r="A65" t="s">
        <v>69</v>
      </c>
      <c r="B65">
        <f>B10+(5/0.017)*(B11*B50-B26*B51)</f>
        <v>-0.16415956042717608</v>
      </c>
      <c r="C65">
        <f>C10+(5/0.017)*(C11*C50-C26*C51)</f>
        <v>-0.12439143229351263</v>
      </c>
      <c r="D65">
        <f>D10+(5/0.017)*(D11*D50-D26*D51)</f>
        <v>-0.037264894520249094</v>
      </c>
      <c r="E65">
        <f>E10+(5/0.017)*(E11*E50-E26*E51)</f>
        <v>-0.3612394327126718</v>
      </c>
      <c r="F65">
        <f>F10+(5/0.017)*(F11*F50-F26*F51)</f>
        <v>-0.9107393464360951</v>
      </c>
    </row>
    <row r="66" spans="1:6" ht="12.75">
      <c r="A66" t="s">
        <v>70</v>
      </c>
      <c r="B66">
        <f>B11+(6/0.017)*(B12*B50-B27*B51)</f>
        <v>2.691044656594715</v>
      </c>
      <c r="C66">
        <f>C11+(6/0.017)*(C12*C50-C27*C51)</f>
        <v>1.6087497189089037</v>
      </c>
      <c r="D66">
        <f>D11+(6/0.017)*(D12*D50-D27*D51)</f>
        <v>2.465754380213513</v>
      </c>
      <c r="E66">
        <f>E11+(6/0.017)*(E12*E50-E27*E51)</f>
        <v>1.9070457588096335</v>
      </c>
      <c r="F66">
        <f>F11+(6/0.017)*(F12*F50-F27*F51)</f>
        <v>12.34682280010819</v>
      </c>
    </row>
    <row r="67" spans="1:6" ht="12.75">
      <c r="A67" t="s">
        <v>71</v>
      </c>
      <c r="B67">
        <f>B12+(7/0.017)*(B13*B50-B28*B51)</f>
        <v>-0.10183612235089606</v>
      </c>
      <c r="C67">
        <f>C12+(7/0.017)*(C13*C50-C28*C51)</f>
        <v>-0.05587246000656865</v>
      </c>
      <c r="D67">
        <f>D12+(7/0.017)*(D13*D50-D28*D51)</f>
        <v>-0.0038906947608955524</v>
      </c>
      <c r="E67">
        <f>E12+(7/0.017)*(E13*E50-E28*E51)</f>
        <v>-0.26891190753076083</v>
      </c>
      <c r="F67">
        <f>F12+(7/0.017)*(F13*F50-F28*F51)</f>
        <v>-0.22220928901938963</v>
      </c>
    </row>
    <row r="68" spans="1:6" ht="12.75">
      <c r="A68" t="s">
        <v>72</v>
      </c>
      <c r="B68">
        <f>B13+(8/0.017)*(B14*B50-B29*B51)</f>
        <v>0.029843250323515962</v>
      </c>
      <c r="C68">
        <f>C13+(8/0.017)*(C14*C50-C29*C51)</f>
        <v>0.15911884096926737</v>
      </c>
      <c r="D68">
        <f>D13+(8/0.017)*(D14*D50-D29*D51)</f>
        <v>0.06570029886869455</v>
      </c>
      <c r="E68">
        <f>E13+(8/0.017)*(E14*E50-E29*E51)</f>
        <v>0.14819165553627162</v>
      </c>
      <c r="F68">
        <f>F13+(8/0.017)*(F14*F50-F29*F51)</f>
        <v>-0.323656356059929</v>
      </c>
    </row>
    <row r="69" spans="1:6" ht="12.75">
      <c r="A69" t="s">
        <v>73</v>
      </c>
      <c r="B69">
        <f>B14+(9/0.017)*(B15*B50-B30*B51)</f>
        <v>0.03328054875157614</v>
      </c>
      <c r="C69">
        <f>C14+(9/0.017)*(C15*C50-C30*C51)</f>
        <v>-0.028566203219916597</v>
      </c>
      <c r="D69">
        <f>D14+(9/0.017)*(D15*D50-D30*D51)</f>
        <v>-0.04783103349970823</v>
      </c>
      <c r="E69">
        <f>E14+(9/0.017)*(E15*E50-E30*E51)</f>
        <v>0.0065458687159414405</v>
      </c>
      <c r="F69">
        <f>F14+(9/0.017)*(F15*F50-F30*F51)</f>
        <v>0.12179273962503008</v>
      </c>
    </row>
    <row r="70" spans="1:6" ht="12.75">
      <c r="A70" t="s">
        <v>74</v>
      </c>
      <c r="B70">
        <f>B15+(10/0.017)*(B16*B50-B31*B51)</f>
        <v>-0.32878298653748184</v>
      </c>
      <c r="C70">
        <f>C15+(10/0.017)*(C16*C50-C31*C51)</f>
        <v>-0.1464054764369424</v>
      </c>
      <c r="D70">
        <f>D15+(10/0.017)*(D16*D50-D31*D51)</f>
        <v>-0.04591403488250247</v>
      </c>
      <c r="E70">
        <f>E15+(10/0.017)*(E16*E50-E31*E51)</f>
        <v>-0.04766372509082647</v>
      </c>
      <c r="F70">
        <f>F15+(10/0.017)*(F16*F50-F31*F51)</f>
        <v>-0.3266504094158652</v>
      </c>
    </row>
    <row r="71" spans="1:6" ht="12.75">
      <c r="A71" t="s">
        <v>75</v>
      </c>
      <c r="B71">
        <f>B16+(11/0.017)*(B17*B50-B32*B51)</f>
        <v>-0.00301311780731949</v>
      </c>
      <c r="C71">
        <f>C16+(11/0.017)*(C17*C50-C32*C51)</f>
        <v>0.03373109101590815</v>
      </c>
      <c r="D71">
        <f>D16+(11/0.017)*(D17*D50-D32*D51)</f>
        <v>0.020134173184277314</v>
      </c>
      <c r="E71">
        <f>E16+(11/0.017)*(E17*E50-E32*E51)</f>
        <v>-0.05356562703378615</v>
      </c>
      <c r="F71">
        <f>F16+(11/0.017)*(F17*F50-F32*F51)</f>
        <v>-0.0834373676068288</v>
      </c>
    </row>
    <row r="72" spans="1:6" ht="12.75">
      <c r="A72" t="s">
        <v>76</v>
      </c>
      <c r="B72">
        <f>B17+(12/0.017)*(B18*B50-B33*B51)</f>
        <v>-0.02197210372735567</v>
      </c>
      <c r="C72">
        <f>C17+(12/0.017)*(C18*C50-C33*C51)</f>
        <v>-0.029250237500800927</v>
      </c>
      <c r="D72">
        <f>D17+(12/0.017)*(D18*D50-D33*D51)</f>
        <v>-0.027431803165447476</v>
      </c>
      <c r="E72">
        <f>E17+(12/0.017)*(E18*E50-E33*E51)</f>
        <v>-0.02041369248945859</v>
      </c>
      <c r="F72">
        <f>F17+(12/0.017)*(F18*F50-F33*F51)</f>
        <v>-0.02925126224613881</v>
      </c>
    </row>
    <row r="73" spans="1:6" ht="12.75">
      <c r="A73" t="s">
        <v>77</v>
      </c>
      <c r="B73">
        <f>B18+(13/0.017)*(B19*B50-B34*B51)</f>
        <v>0.020955043336061956</v>
      </c>
      <c r="C73">
        <f>C18+(13/0.017)*(C19*C50-C34*C51)</f>
        <v>0.011113534343676436</v>
      </c>
      <c r="D73">
        <f>D18+(13/0.017)*(D19*D50-D34*D51)</f>
        <v>0.017703694327269093</v>
      </c>
      <c r="E73">
        <f>E18+(13/0.017)*(E19*E50-E34*E51)</f>
        <v>0.0366722650764898</v>
      </c>
      <c r="F73">
        <f>F18+(13/0.017)*(F19*F50-F34*F51)</f>
        <v>-0.00169107620223901</v>
      </c>
    </row>
    <row r="74" spans="1:6" ht="12.75">
      <c r="A74" t="s">
        <v>78</v>
      </c>
      <c r="B74">
        <f>B19+(14/0.017)*(B20*B50-B35*B51)</f>
        <v>-0.21331299459844275</v>
      </c>
      <c r="C74">
        <f>C19+(14/0.017)*(C20*C50-C35*C51)</f>
        <v>-0.19532470927235837</v>
      </c>
      <c r="D74">
        <f>D19+(14/0.017)*(D20*D50-D35*D51)</f>
        <v>-0.21449116671411492</v>
      </c>
      <c r="E74">
        <f>E19+(14/0.017)*(E20*E50-E35*E51)</f>
        <v>-0.2006917832348495</v>
      </c>
      <c r="F74">
        <f>F19+(14/0.017)*(F20*F50-F35*F51)</f>
        <v>-0.1359319722172573</v>
      </c>
    </row>
    <row r="75" spans="1:6" ht="12.75">
      <c r="A75" t="s">
        <v>79</v>
      </c>
      <c r="B75" s="49">
        <f>B20</f>
        <v>-0.00432306</v>
      </c>
      <c r="C75" s="49">
        <f>C20</f>
        <v>-0.002129621</v>
      </c>
      <c r="D75" s="49">
        <f>D20</f>
        <v>0.002072312</v>
      </c>
      <c r="E75" s="49">
        <f>E20</f>
        <v>0.004066015</v>
      </c>
      <c r="F75" s="49">
        <f>F20</f>
        <v>-0.005439863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105.81807341559447</v>
      </c>
      <c r="C82">
        <f>C22+(2/0.017)*(C8*C51+C23*C50)</f>
        <v>33.4669149046448</v>
      </c>
      <c r="D82">
        <f>D22+(2/0.017)*(D8*D51+D23*D50)</f>
        <v>-40.15701033927583</v>
      </c>
      <c r="E82">
        <f>E22+(2/0.017)*(E8*E51+E23*E50)</f>
        <v>-35.29274820902881</v>
      </c>
      <c r="F82">
        <f>F22+(2/0.017)*(F8*F51+F23*F50)</f>
        <v>-39.27047004741236</v>
      </c>
    </row>
    <row r="83" spans="1:6" ht="12.75">
      <c r="A83" t="s">
        <v>82</v>
      </c>
      <c r="B83">
        <f>B23+(3/0.017)*(B9*B51+B24*B50)</f>
        <v>-2.472658846927105</v>
      </c>
      <c r="C83">
        <f>C23+(3/0.017)*(C9*C51+C24*C50)</f>
        <v>-1.6453853713398363</v>
      </c>
      <c r="D83">
        <f>D23+(3/0.017)*(D9*D51+D24*D50)</f>
        <v>-1.8959033606221911</v>
      </c>
      <c r="E83">
        <f>E23+(3/0.017)*(E9*E51+E24*E50)</f>
        <v>-1.0799146702884463</v>
      </c>
      <c r="F83">
        <f>F23+(3/0.017)*(F9*F51+F24*F50)</f>
        <v>6.9521170948324365</v>
      </c>
    </row>
    <row r="84" spans="1:6" ht="12.75">
      <c r="A84" t="s">
        <v>83</v>
      </c>
      <c r="B84">
        <f>B24+(4/0.017)*(B10*B51+B25*B50)</f>
        <v>-1.3588571209889009</v>
      </c>
      <c r="C84">
        <f>C24+(4/0.017)*(C10*C51+C25*C50)</f>
        <v>-3.140311563488962</v>
      </c>
      <c r="D84">
        <f>D24+(4/0.017)*(D10*D51+D25*D50)</f>
        <v>2.711335894453949</v>
      </c>
      <c r="E84">
        <f>E24+(4/0.017)*(E10*E51+E25*E50)</f>
        <v>3.657504028404392</v>
      </c>
      <c r="F84">
        <f>F24+(4/0.017)*(F10*F51+F25*F50)</f>
        <v>1.0465722862590117</v>
      </c>
    </row>
    <row r="85" spans="1:6" ht="12.75">
      <c r="A85" t="s">
        <v>84</v>
      </c>
      <c r="B85">
        <f>B25+(5/0.017)*(B11*B51+B26*B50)</f>
        <v>-0.6224734465654447</v>
      </c>
      <c r="C85">
        <f>C25+(5/0.017)*(C11*C51+C26*C50)</f>
        <v>-0.35307363878538073</v>
      </c>
      <c r="D85">
        <f>D25+(5/0.017)*(D11*D51+D26*D50)</f>
        <v>-0.16073952525799665</v>
      </c>
      <c r="E85">
        <f>E25+(5/0.017)*(E11*E51+E26*E50)</f>
        <v>-0.32004071027700914</v>
      </c>
      <c r="F85">
        <f>F25+(5/0.017)*(F11*F51+F26*F50)</f>
        <v>0.19979980346380977</v>
      </c>
    </row>
    <row r="86" spans="1:6" ht="12.75">
      <c r="A86" t="s">
        <v>85</v>
      </c>
      <c r="B86">
        <f>B26+(6/0.017)*(B12*B51+B27*B50)</f>
        <v>1.8573641463144628</v>
      </c>
      <c r="C86">
        <f>C26+(6/0.017)*(C12*C51+C27*C50)</f>
        <v>0.4561279570284312</v>
      </c>
      <c r="D86">
        <f>D26+(6/0.017)*(D12*D51+D27*D50)</f>
        <v>-0.33432795323189257</v>
      </c>
      <c r="E86">
        <f>E26+(6/0.017)*(E12*E51+E27*E50)</f>
        <v>-0.7471813103869078</v>
      </c>
      <c r="F86">
        <f>F26+(6/0.017)*(F12*F51+F27*F50)</f>
        <v>0.8455228315042131</v>
      </c>
    </row>
    <row r="87" spans="1:6" ht="12.75">
      <c r="A87" t="s">
        <v>86</v>
      </c>
      <c r="B87">
        <f>B27+(7/0.017)*(B13*B51+B28*B50)</f>
        <v>0.17980379561775198</v>
      </c>
      <c r="C87">
        <f>C27+(7/0.017)*(C13*C51+C28*C50)</f>
        <v>0.19447216841911028</v>
      </c>
      <c r="D87">
        <f>D27+(7/0.017)*(D13*D51+D28*D50)</f>
        <v>0.04719605460774828</v>
      </c>
      <c r="E87">
        <f>E27+(7/0.017)*(E13*E51+E28*E50)</f>
        <v>0.03886382966300221</v>
      </c>
      <c r="F87">
        <f>F27+(7/0.017)*(F13*F51+F28*F50)</f>
        <v>0.31717499695837237</v>
      </c>
    </row>
    <row r="88" spans="1:6" ht="12.75">
      <c r="A88" t="s">
        <v>87</v>
      </c>
      <c r="B88">
        <f>B28+(8/0.017)*(B14*B51+B29*B50)</f>
        <v>-0.10251289977969799</v>
      </c>
      <c r="C88">
        <f>C28+(8/0.017)*(C14*C51+C29*C50)</f>
        <v>-0.28807707934962296</v>
      </c>
      <c r="D88">
        <f>D28+(8/0.017)*(D14*D51+D29*D50)</f>
        <v>0.46092767839461474</v>
      </c>
      <c r="E88">
        <f>E28+(8/0.017)*(E14*E51+E29*E50)</f>
        <v>0.6832329509455937</v>
      </c>
      <c r="F88">
        <f>F28+(8/0.017)*(F14*F51+F29*F50)</f>
        <v>0.4173664451705717</v>
      </c>
    </row>
    <row r="89" spans="1:6" ht="12.75">
      <c r="A89" t="s">
        <v>88</v>
      </c>
      <c r="B89">
        <f>B29+(9/0.017)*(B15*B51+B30*B50)</f>
        <v>-0.10736844320480332</v>
      </c>
      <c r="C89">
        <f>C29+(9/0.017)*(C15*C51+C30*C50)</f>
        <v>-0.04163179649373125</v>
      </c>
      <c r="D89">
        <f>D29+(9/0.017)*(D15*D51+D30*D50)</f>
        <v>-0.10783779263698853</v>
      </c>
      <c r="E89">
        <f>E29+(9/0.017)*(E15*E51+E30*E50)</f>
        <v>-0.14136909730822725</v>
      </c>
      <c r="F89">
        <f>F29+(9/0.017)*(F15*F51+F30*F50)</f>
        <v>-0.09358948407106257</v>
      </c>
    </row>
    <row r="90" spans="1:6" ht="12.75">
      <c r="A90" t="s">
        <v>89</v>
      </c>
      <c r="B90">
        <f>B30+(10/0.017)*(B16*B51+B31*B50)</f>
        <v>0.17663651029192728</v>
      </c>
      <c r="C90">
        <f>C30+(10/0.017)*(C16*C51+C31*C50)</f>
        <v>0.12769959195877997</v>
      </c>
      <c r="D90">
        <f>D30+(10/0.017)*(D16*D51+D31*D50)</f>
        <v>-0.00799232704877256</v>
      </c>
      <c r="E90">
        <f>E30+(10/0.017)*(E16*E51+E31*E50)</f>
        <v>-0.0019975510297918476</v>
      </c>
      <c r="F90">
        <f>F30+(10/0.017)*(F16*F51+F31*F50)</f>
        <v>0.19037085322094802</v>
      </c>
    </row>
    <row r="91" spans="1:6" ht="12.75">
      <c r="A91" t="s">
        <v>90</v>
      </c>
      <c r="B91">
        <f>B31+(11/0.017)*(B17*B51+B32*B50)</f>
        <v>0.028367140405699376</v>
      </c>
      <c r="C91">
        <f>C31+(11/0.017)*(C17*C51+C32*C50)</f>
        <v>0.013035606248436964</v>
      </c>
      <c r="D91">
        <f>D31+(11/0.017)*(D17*D51+D32*D50)</f>
        <v>-0.012395613480342573</v>
      </c>
      <c r="E91">
        <f>E31+(11/0.017)*(E17*E51+E32*E50)</f>
        <v>-0.015650601903703425</v>
      </c>
      <c r="F91">
        <f>F31+(11/0.017)*(F17*F51+F32*F50)</f>
        <v>0.028766981983250697</v>
      </c>
    </row>
    <row r="92" spans="1:6" ht="12.75">
      <c r="A92" t="s">
        <v>91</v>
      </c>
      <c r="B92">
        <f>B32+(12/0.017)*(B18*B51+B33*B50)</f>
        <v>-0.005250899731488826</v>
      </c>
      <c r="C92">
        <f>C32+(12/0.017)*(C18*C51+C33*C50)</f>
        <v>-0.01916829004416213</v>
      </c>
      <c r="D92">
        <f>D32+(12/0.017)*(D18*D51+D33*D50)</f>
        <v>0.05759808108468007</v>
      </c>
      <c r="E92">
        <f>E32+(12/0.017)*(E18*E51+E33*E50)</f>
        <v>0.07424952613117944</v>
      </c>
      <c r="F92">
        <f>F32+(12/0.017)*(F18*F51+F33*F50)</f>
        <v>0.06384139562715224</v>
      </c>
    </row>
    <row r="93" spans="1:6" ht="12.75">
      <c r="A93" t="s">
        <v>92</v>
      </c>
      <c r="B93">
        <f>B33+(13/0.017)*(B19*B51+B34*B50)</f>
        <v>0.09408987602861073</v>
      </c>
      <c r="C93">
        <f>C33+(13/0.017)*(C19*C51+C34*C50)</f>
        <v>0.09438857699051174</v>
      </c>
      <c r="D93">
        <f>D33+(13/0.017)*(D19*D51+D34*D50)</f>
        <v>0.08588969552147041</v>
      </c>
      <c r="E93">
        <f>E33+(13/0.017)*(E19*E51+E34*E50)</f>
        <v>0.07470804273345866</v>
      </c>
      <c r="F93">
        <f>F33+(13/0.017)*(F19*F51+F34*F50)</f>
        <v>0.02545535305990638</v>
      </c>
    </row>
    <row r="94" spans="1:6" ht="12.75">
      <c r="A94" t="s">
        <v>93</v>
      </c>
      <c r="B94">
        <f>B34+(14/0.017)*(B20*B51+B35*B50)</f>
        <v>-0.00011506011262255234</v>
      </c>
      <c r="C94">
        <f>C34+(14/0.017)*(C20*C51+C35*C50)</f>
        <v>0.0038769840353248433</v>
      </c>
      <c r="D94">
        <f>D34+(14/0.017)*(D20*D51+D35*D50)</f>
        <v>0.0032622551755673605</v>
      </c>
      <c r="E94">
        <f>E34+(14/0.017)*(E20*E51+E35*E50)</f>
        <v>0.006781247306294563</v>
      </c>
      <c r="F94">
        <f>F34+(14/0.017)*(F20*F51+F35*F50)</f>
        <v>-0.02738392646399879</v>
      </c>
    </row>
    <row r="95" spans="1:6" ht="12.75">
      <c r="A95" t="s">
        <v>94</v>
      </c>
      <c r="B95" s="49">
        <f>B35</f>
        <v>-0.0009559913</v>
      </c>
      <c r="C95" s="49">
        <f>C35</f>
        <v>-0.002181835</v>
      </c>
      <c r="D95" s="49">
        <f>D35</f>
        <v>-0.007170282</v>
      </c>
      <c r="E95" s="49">
        <f>E35</f>
        <v>-0.004931286</v>
      </c>
      <c r="F95" s="49">
        <f>F35</f>
        <v>0.006651961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1.106631883178556</v>
      </c>
      <c r="C103">
        <f>C63*10000/C62</f>
        <v>-0.20054443564407057</v>
      </c>
      <c r="D103">
        <f>D63*10000/D62</f>
        <v>-1.3180425794179431</v>
      </c>
      <c r="E103">
        <f>E63*10000/E62</f>
        <v>-0.7973255592816376</v>
      </c>
      <c r="F103">
        <f>F63*10000/F62</f>
        <v>-1.8882586503290726</v>
      </c>
      <c r="G103">
        <f>AVERAGE(C103:E103)</f>
        <v>-0.7719708581145505</v>
      </c>
      <c r="H103">
        <f>STDEV(C103:E103)</f>
        <v>0.559180356403877</v>
      </c>
      <c r="I103">
        <f>(B103*B4+C103*C4+D103*D4+E103*E4+F103*F4)/SUM(B4:F4)</f>
        <v>-0.6480370430683302</v>
      </c>
      <c r="K103">
        <f>(LN(H103)+LN(H123))/2-LN(K114*K115^3)</f>
        <v>-4.605326784784411</v>
      </c>
    </row>
    <row r="104" spans="1:11" ht="12.75">
      <c r="A104" t="s">
        <v>68</v>
      </c>
      <c r="B104">
        <f>B64*10000/B62</f>
        <v>-0.26070662004317663</v>
      </c>
      <c r="C104">
        <f>C64*10000/C62</f>
        <v>-0.3669609211592975</v>
      </c>
      <c r="D104">
        <f>D64*10000/D62</f>
        <v>0.16327201254160603</v>
      </c>
      <c r="E104">
        <f>E64*10000/E62</f>
        <v>-0.27960623154431435</v>
      </c>
      <c r="F104">
        <f>F64*10000/F62</f>
        <v>-1.3638614865446244</v>
      </c>
      <c r="G104">
        <f>AVERAGE(C104:E104)</f>
        <v>-0.16109838005400193</v>
      </c>
      <c r="H104">
        <f>STDEV(C104:E104)</f>
        <v>0.2842882764798861</v>
      </c>
      <c r="I104">
        <f>(B104*B4+C104*C4+D104*D4+E104*E4+F104*F4)/SUM(B4:F4)</f>
        <v>-0.33581340546400695</v>
      </c>
      <c r="K104">
        <f>(LN(H104)+LN(H124))/2-LN(K114*K115^4)</f>
        <v>-3.2643787664978365</v>
      </c>
    </row>
    <row r="105" spans="1:11" ht="12.75">
      <c r="A105" t="s">
        <v>69</v>
      </c>
      <c r="B105">
        <f>B65*10000/B62</f>
        <v>-0.1641593579862196</v>
      </c>
      <c r="C105">
        <f>C65*10000/C62</f>
        <v>-0.12439154581780565</v>
      </c>
      <c r="D105">
        <f>D65*10000/D62</f>
        <v>-0.03726487101734213</v>
      </c>
      <c r="E105">
        <f>E65*10000/E62</f>
        <v>-0.36123927015070245</v>
      </c>
      <c r="F105">
        <f>F65*10000/F62</f>
        <v>-0.9107643104671114</v>
      </c>
      <c r="G105">
        <f>AVERAGE(C105:E105)</f>
        <v>-0.17429856232861674</v>
      </c>
      <c r="H105">
        <f>STDEV(C105:E105)</f>
        <v>0.16765406510494532</v>
      </c>
      <c r="I105">
        <f>(B105*B4+C105*C4+D105*D4+E105*E4+F105*F4)/SUM(B4:F4)</f>
        <v>-0.27095793979298455</v>
      </c>
      <c r="K105">
        <f>(LN(H105)+LN(H125))/2-LN(K114*K115^5)</f>
        <v>-4.726124831897535</v>
      </c>
    </row>
    <row r="106" spans="1:11" ht="12.75">
      <c r="A106" t="s">
        <v>70</v>
      </c>
      <c r="B106">
        <f>B66*10000/B62</f>
        <v>2.691041338008501</v>
      </c>
      <c r="C106">
        <f>C66*10000/C62</f>
        <v>1.608751187114319</v>
      </c>
      <c r="D106">
        <f>D66*10000/D62</f>
        <v>2.4657528250663288</v>
      </c>
      <c r="E106">
        <f>E66*10000/E62</f>
        <v>1.9070449006167398</v>
      </c>
      <c r="F106">
        <f>F66*10000/F62</f>
        <v>12.347161235543686</v>
      </c>
      <c r="G106">
        <f>AVERAGE(C106:E106)</f>
        <v>1.9938496375991293</v>
      </c>
      <c r="H106">
        <f>STDEV(C106:E106)</f>
        <v>0.4350451110345258</v>
      </c>
      <c r="I106">
        <f>(B106*B4+C106*C4+D106*D4+E106*E4+F106*F4)/SUM(B4:F4)</f>
        <v>3.4740483334404817</v>
      </c>
      <c r="K106">
        <f>(LN(H106)+LN(H126))/2-LN(K114*K115^6)</f>
        <v>-2.766726262777115</v>
      </c>
    </row>
    <row r="107" spans="1:11" ht="12.75">
      <c r="A107" t="s">
        <v>71</v>
      </c>
      <c r="B107">
        <f>B67*10000/B62</f>
        <v>-0.10183599676697054</v>
      </c>
      <c r="C107">
        <f>C67*10000/C62</f>
        <v>-0.05587251099787412</v>
      </c>
      <c r="D107">
        <f>D67*10000/D62</f>
        <v>-0.003890692307040841</v>
      </c>
      <c r="E107">
        <f>E67*10000/E62</f>
        <v>-0.2689117865172576</v>
      </c>
      <c r="F107">
        <f>F67*10000/F62</f>
        <v>-0.22221537993838295</v>
      </c>
      <c r="G107">
        <f>AVERAGE(C107:E107)</f>
        <v>-0.10955832994072419</v>
      </c>
      <c r="H107">
        <f>STDEV(C107:E107)</f>
        <v>0.14043030463816744</v>
      </c>
      <c r="I107">
        <f>(B107*B4+C107*C4+D107*D4+E107*E4+F107*F4)/SUM(B4:F4)</f>
        <v>-0.12346819890588016</v>
      </c>
      <c r="K107">
        <f>(LN(H107)+LN(H127))/2-LN(K114*K115^7)</f>
        <v>-3.7126820478921756</v>
      </c>
    </row>
    <row r="108" spans="1:9" ht="12.75">
      <c r="A108" t="s">
        <v>72</v>
      </c>
      <c r="B108">
        <f>B68*10000/B62</f>
        <v>0.029843213520931187</v>
      </c>
      <c r="C108">
        <f>C68*10000/C62</f>
        <v>0.15911898618709786</v>
      </c>
      <c r="D108">
        <f>D68*10000/D62</f>
        <v>0.06570025743162539</v>
      </c>
      <c r="E108">
        <f>E68*10000/E62</f>
        <v>0.14819158884829356</v>
      </c>
      <c r="F108">
        <f>F68*10000/F62</f>
        <v>-0.32366522771716316</v>
      </c>
      <c r="G108">
        <f>AVERAGE(C108:E108)</f>
        <v>0.12433694415567227</v>
      </c>
      <c r="H108">
        <f>STDEV(C108:E108)</f>
        <v>0.05107394419496633</v>
      </c>
      <c r="I108">
        <f>(B108*B4+C108*C4+D108*D4+E108*E4+F108*F4)/SUM(B4:F4)</f>
        <v>0.05096014814090026</v>
      </c>
    </row>
    <row r="109" spans="1:9" ht="12.75">
      <c r="A109" t="s">
        <v>73</v>
      </c>
      <c r="B109">
        <f>B69*10000/B62</f>
        <v>0.03328050771012779</v>
      </c>
      <c r="C109">
        <f>C69*10000/C62</f>
        <v>-0.02856622929050655</v>
      </c>
      <c r="D109">
        <f>D69*10000/D62</f>
        <v>-0.047831003332754994</v>
      </c>
      <c r="E109">
        <f>E69*10000/E62</f>
        <v>0.006545865770223967</v>
      </c>
      <c r="F109">
        <f>F69*10000/F62</f>
        <v>0.12179607805302425</v>
      </c>
      <c r="G109">
        <f>AVERAGE(C109:E109)</f>
        <v>-0.02328378895101253</v>
      </c>
      <c r="H109">
        <f>STDEV(C109:E109)</f>
        <v>0.027570620328818542</v>
      </c>
      <c r="I109">
        <f>(B109*B4+C109*C4+D109*D4+E109*E4+F109*F4)/SUM(B4:F4)</f>
        <v>0.004253353913943991</v>
      </c>
    </row>
    <row r="110" spans="1:11" ht="12.75">
      <c r="A110" t="s">
        <v>74</v>
      </c>
      <c r="B110">
        <f>B70*10000/B62</f>
        <v>-0.3287825810835315</v>
      </c>
      <c r="C110">
        <f>C70*10000/C62</f>
        <v>-0.14640561005207892</v>
      </c>
      <c r="D110">
        <f>D70*10000/D62</f>
        <v>-0.04591400592459707</v>
      </c>
      <c r="E110">
        <f>E70*10000/E62</f>
        <v>-0.04766370364159276</v>
      </c>
      <c r="F110">
        <f>F70*10000/F62</f>
        <v>-0.3266593631422898</v>
      </c>
      <c r="G110">
        <f>AVERAGE(C110:E110)</f>
        <v>-0.07999443987275624</v>
      </c>
      <c r="H110">
        <f>STDEV(C110:E110)</f>
        <v>0.05752041380210537</v>
      </c>
      <c r="I110">
        <f>(B110*B4+C110*C4+D110*D4+E110*E4+F110*F4)/SUM(B4:F4)</f>
        <v>-0.14894956459901307</v>
      </c>
      <c r="K110">
        <f>EXP(AVERAGE(K103:K107))</f>
        <v>0.022036662425378824</v>
      </c>
    </row>
    <row r="111" spans="1:9" ht="12.75">
      <c r="A111" t="s">
        <v>75</v>
      </c>
      <c r="B111">
        <f>B71*10000/B62</f>
        <v>-0.00301311409155387</v>
      </c>
      <c r="C111">
        <f>C71*10000/C62</f>
        <v>0.033731121800168684</v>
      </c>
      <c r="D111">
        <f>D71*10000/D62</f>
        <v>0.02013416048568779</v>
      </c>
      <c r="E111">
        <f>E71*10000/E62</f>
        <v>-0.053565602928627554</v>
      </c>
      <c r="F111">
        <f>F71*10000/F62</f>
        <v>-0.08343965468604746</v>
      </c>
      <c r="G111">
        <f>AVERAGE(C111:E111)</f>
        <v>9.989311907630805E-05</v>
      </c>
      <c r="H111">
        <f>STDEV(C111:E111)</f>
        <v>0.04697029315196427</v>
      </c>
      <c r="I111">
        <f>(B111*B4+C111*C4+D111*D4+E111*E4+F111*F4)/SUM(B4:F4)</f>
        <v>-0.011485658548709253</v>
      </c>
    </row>
    <row r="112" spans="1:9" ht="12.75">
      <c r="A112" t="s">
        <v>76</v>
      </c>
      <c r="B112">
        <f>B72*10000/B62</f>
        <v>-0.02197207663143946</v>
      </c>
      <c r="C112">
        <f>C72*10000/C62</f>
        <v>-0.029250264195666256</v>
      </c>
      <c r="D112">
        <f>D72*10000/D62</f>
        <v>-0.027431785864254866</v>
      </c>
      <c r="E112">
        <f>E72*10000/E62</f>
        <v>-0.020413683303058237</v>
      </c>
      <c r="F112">
        <f>F72*10000/F62</f>
        <v>-0.02925206404461258</v>
      </c>
      <c r="G112">
        <f>AVERAGE(C112:E112)</f>
        <v>-0.025698577787659785</v>
      </c>
      <c r="H112">
        <f>STDEV(C112:E112)</f>
        <v>0.004666293834027396</v>
      </c>
      <c r="I112">
        <f>(B112*B4+C112*C4+D112*D4+E112*E4+F112*F4)/SUM(B4:F4)</f>
        <v>-0.025630691665269326</v>
      </c>
    </row>
    <row r="113" spans="1:9" ht="12.75">
      <c r="A113" t="s">
        <v>77</v>
      </c>
      <c r="B113">
        <f>B73*10000/B62</f>
        <v>0.020955017494380824</v>
      </c>
      <c r="C113">
        <f>C73*10000/C62</f>
        <v>0.011113544486305282</v>
      </c>
      <c r="D113">
        <f>D73*10000/D62</f>
        <v>0.01770368316157854</v>
      </c>
      <c r="E113">
        <f>E73*10000/E62</f>
        <v>0.03667224857354165</v>
      </c>
      <c r="F113">
        <f>F73*10000/F62</f>
        <v>-0.0016911225558734811</v>
      </c>
      <c r="G113">
        <f>AVERAGE(C113:E113)</f>
        <v>0.021829825407141828</v>
      </c>
      <c r="H113">
        <f>STDEV(C113:E113)</f>
        <v>0.013269537521243706</v>
      </c>
      <c r="I113">
        <f>(B113*B4+C113*C4+D113*D4+E113*E4+F113*F4)/SUM(B4:F4)</f>
        <v>0.018571280613142893</v>
      </c>
    </row>
    <row r="114" spans="1:11" ht="12.75">
      <c r="A114" t="s">
        <v>78</v>
      </c>
      <c r="B114">
        <f>B74*10000/B62</f>
        <v>-0.21331273154165498</v>
      </c>
      <c r="C114">
        <f>C74*10000/C62</f>
        <v>-0.1953248875330241</v>
      </c>
      <c r="D114">
        <f>D74*10000/D62</f>
        <v>-0.214491031434893</v>
      </c>
      <c r="E114">
        <f>E74*10000/E62</f>
        <v>-0.2006916929212</v>
      </c>
      <c r="F114">
        <f>F74*10000/F62</f>
        <v>-0.1359356982119492</v>
      </c>
      <c r="G114">
        <f>AVERAGE(C114:E114)</f>
        <v>-0.20350253729637238</v>
      </c>
      <c r="H114">
        <f>STDEV(C114:E114)</f>
        <v>0.009887411319089809</v>
      </c>
      <c r="I114">
        <f>(B114*B4+C114*C4+D114*D4+E114*E4+F114*F4)/SUM(B4:F4)</f>
        <v>-0.19592404125952892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-0.004323054668818564</v>
      </c>
      <c r="C115">
        <f>C75*10000/C62</f>
        <v>-0.002129622943572109</v>
      </c>
      <c r="D115">
        <f>D75*10000/D62</f>
        <v>0.00207231069299627</v>
      </c>
      <c r="E115">
        <f>E75*10000/E62</f>
        <v>0.0040660131702457</v>
      </c>
      <c r="F115">
        <f>F75*10000/F62</f>
        <v>-0.005440012110620055</v>
      </c>
      <c r="G115">
        <f>AVERAGE(C115:E115)</f>
        <v>0.0013362336398899536</v>
      </c>
      <c r="H115">
        <f>STDEV(C115:E115)</f>
        <v>0.003162725689147435</v>
      </c>
      <c r="I115">
        <f>(B115*B4+C115*C4+D115*D4+E115*E4+F115*F4)/SUM(B4:F4)</f>
        <v>-0.0003874020923198187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105.81794292114178</v>
      </c>
      <c r="C122">
        <f>C82*10000/C62</f>
        <v>33.4669454478083</v>
      </c>
      <c r="D122">
        <f>D82*10000/D62</f>
        <v>-40.15698501231623</v>
      </c>
      <c r="E122">
        <f>E82*10000/E62</f>
        <v>-35.292732326879374</v>
      </c>
      <c r="F122">
        <f>F82*10000/F62</f>
        <v>-39.27154647969358</v>
      </c>
      <c r="G122">
        <f>AVERAGE(C122:E122)</f>
        <v>-13.994257297129101</v>
      </c>
      <c r="H122">
        <f>STDEV(C122:E122)</f>
        <v>41.174501369706775</v>
      </c>
      <c r="I122">
        <f>(B122*B4+C122*C4+D122*D4+E122*E4+F122*F4)/SUM(B4:F4)</f>
        <v>0.023834514613727528</v>
      </c>
    </row>
    <row r="123" spans="1:9" ht="12.75">
      <c r="A123" t="s">
        <v>82</v>
      </c>
      <c r="B123">
        <f>B83*10000/B62</f>
        <v>-2.4726557976534553</v>
      </c>
      <c r="C123">
        <f>C83*10000/C62</f>
        <v>-1.6453868729803238</v>
      </c>
      <c r="D123">
        <f>D83*10000/D62</f>
        <v>-1.8959021648790964</v>
      </c>
      <c r="E123">
        <f>E83*10000/E62</f>
        <v>-1.0799141843142155</v>
      </c>
      <c r="F123">
        <f>F83*10000/F62</f>
        <v>6.952307657442323</v>
      </c>
      <c r="G123">
        <f>AVERAGE(C123:E123)</f>
        <v>-1.5404010740578784</v>
      </c>
      <c r="H123">
        <f>STDEV(C123:E123)</f>
        <v>0.41800192534021496</v>
      </c>
      <c r="I123">
        <f>(B123*B4+C123*C4+D123*D4+E123*E4+F123*F4)/SUM(B4:F4)</f>
        <v>-0.5443133426769926</v>
      </c>
    </row>
    <row r="124" spans="1:9" ht="12.75">
      <c r="A124" t="s">
        <v>83</v>
      </c>
      <c r="B124">
        <f>B84*10000/B62</f>
        <v>-1.3588554452513772</v>
      </c>
      <c r="C124">
        <f>C84*10000/C62</f>
        <v>-3.140314429455239</v>
      </c>
      <c r="D124">
        <f>D84*10000/D62</f>
        <v>2.711334184418912</v>
      </c>
      <c r="E124">
        <f>E84*10000/E62</f>
        <v>3.657502382484806</v>
      </c>
      <c r="F124">
        <f>F84*10000/F62</f>
        <v>1.0466009735701696</v>
      </c>
      <c r="G124">
        <f>AVERAGE(C124:E124)</f>
        <v>1.0761740458161597</v>
      </c>
      <c r="H124">
        <f>STDEV(C124:E124)</f>
        <v>3.682103999255074</v>
      </c>
      <c r="I124">
        <f>(B124*B4+C124*C4+D124*D4+E124*E4+F124*F4)/SUM(B4:F4)</f>
        <v>0.7189001110634115</v>
      </c>
    </row>
    <row r="125" spans="1:9" ht="12.75">
      <c r="A125" t="s">
        <v>84</v>
      </c>
      <c r="B125">
        <f>B85*10000/B62</f>
        <v>-0.6224726789335165</v>
      </c>
      <c r="C125">
        <f>C85*10000/C62</f>
        <v>-0.3530739610136443</v>
      </c>
      <c r="D125">
        <f>D85*10000/D62</f>
        <v>-0.16073942387984552</v>
      </c>
      <c r="E125">
        <f>E85*10000/E62</f>
        <v>-0.32004056625494676</v>
      </c>
      <c r="F125">
        <f>F85*10000/F62</f>
        <v>0.19980528012242807</v>
      </c>
      <c r="G125">
        <f>AVERAGE(C125:E125)</f>
        <v>-0.2779513170494789</v>
      </c>
      <c r="H125">
        <f>STDEV(C125:E125)</f>
        <v>0.10284343546200767</v>
      </c>
      <c r="I125">
        <f>(B125*B4+C125*C4+D125*D4+E125*E4+F125*F4)/SUM(B4:F4)</f>
        <v>-0.26431503490413855</v>
      </c>
    </row>
    <row r="126" spans="1:9" ht="12.75">
      <c r="A126" t="s">
        <v>85</v>
      </c>
      <c r="B126">
        <f>B86*10000/B62</f>
        <v>1.8573618558199385</v>
      </c>
      <c r="C126">
        <f>C86*10000/C62</f>
        <v>0.45612837330793604</v>
      </c>
      <c r="D126">
        <f>D86*10000/D62</f>
        <v>-0.3343277423718088</v>
      </c>
      <c r="E126">
        <f>E86*10000/E62</f>
        <v>-0.7471809741465801</v>
      </c>
      <c r="F126">
        <f>F86*10000/F62</f>
        <v>0.8455460079028976</v>
      </c>
      <c r="G126">
        <f>AVERAGE(C126:E126)</f>
        <v>-0.2084601144034843</v>
      </c>
      <c r="H126">
        <f>STDEV(C126:E126)</f>
        <v>0.611449377500405</v>
      </c>
      <c r="I126">
        <f>(B126*B4+C126*C4+D126*D4+E126*E4+F126*F4)/SUM(B4:F4)</f>
        <v>0.23164351711831027</v>
      </c>
    </row>
    <row r="127" spans="1:9" ht="12.75">
      <c r="A127" t="s">
        <v>86</v>
      </c>
      <c r="B127">
        <f>B87*10000/B62</f>
        <v>0.17980357388438314</v>
      </c>
      <c r="C127">
        <f>C87*10000/C62</f>
        <v>0.1944723459017152</v>
      </c>
      <c r="D127">
        <f>D87*10000/D62</f>
        <v>0.04719602484127518</v>
      </c>
      <c r="E127">
        <f>E87*10000/E62</f>
        <v>0.03886381217382436</v>
      </c>
      <c r="F127">
        <f>F87*10000/F62</f>
        <v>0.31718369095681725</v>
      </c>
      <c r="G127">
        <f>AVERAGE(C127:E127)</f>
        <v>0.09351072763893824</v>
      </c>
      <c r="H127">
        <f>STDEV(C127:E127)</f>
        <v>0.08753452298186656</v>
      </c>
      <c r="I127">
        <f>(B127*B4+C127*C4+D127*D4+E127*E4+F127*F4)/SUM(B4:F4)</f>
        <v>0.1358274423518394</v>
      </c>
    </row>
    <row r="128" spans="1:9" ht="12.75">
      <c r="A128" t="s">
        <v>87</v>
      </c>
      <c r="B128">
        <f>B88*10000/B62</f>
        <v>-0.10251277336117308</v>
      </c>
      <c r="C128">
        <f>C88*10000/C62</f>
        <v>-0.2880773422595852</v>
      </c>
      <c r="D128">
        <f>D88*10000/D62</f>
        <v>0.460927387688295</v>
      </c>
      <c r="E128">
        <f>E88*10000/E62</f>
        <v>0.6832326434827755</v>
      </c>
      <c r="F128">
        <f>F88*10000/F62</f>
        <v>0.4173778854898278</v>
      </c>
      <c r="G128">
        <f>AVERAGE(C128:E128)</f>
        <v>0.2853608963038284</v>
      </c>
      <c r="H128">
        <f>STDEV(C128:E128)</f>
        <v>0.5088992697710375</v>
      </c>
      <c r="I128">
        <f>(B128*B4+C128*C4+D128*D4+E128*E4+F128*F4)/SUM(B4:F4)</f>
        <v>0.2466738927433232</v>
      </c>
    </row>
    <row r="129" spans="1:9" ht="12.75">
      <c r="A129" t="s">
        <v>88</v>
      </c>
      <c r="B129">
        <f>B89*10000/B62</f>
        <v>-0.10736831079844039</v>
      </c>
      <c r="C129">
        <f>C89*10000/C62</f>
        <v>-0.041631834488472345</v>
      </c>
      <c r="D129">
        <f>D89*10000/D62</f>
        <v>-0.10783772462387216</v>
      </c>
      <c r="E129">
        <f>E89*10000/E62</f>
        <v>-0.14136903369048018</v>
      </c>
      <c r="F129">
        <f>F89*10000/F62</f>
        <v>-0.09359204942721226</v>
      </c>
      <c r="G129">
        <f>AVERAGE(C129:E129)</f>
        <v>-0.09694619760094154</v>
      </c>
      <c r="H129">
        <f>STDEV(C129:E129)</f>
        <v>0.0507527954583161</v>
      </c>
      <c r="I129">
        <f>(B129*B4+C129*C4+D129*D4+E129*E4+F129*F4)/SUM(B4:F4)</f>
        <v>-0.0980129728214219</v>
      </c>
    </row>
    <row r="130" spans="1:9" ht="12.75">
      <c r="A130" t="s">
        <v>89</v>
      </c>
      <c r="B130">
        <f>B90*10000/B62</f>
        <v>0.1766362924644429</v>
      </c>
      <c r="C130">
        <f>C90*10000/C62</f>
        <v>0.12769970850222376</v>
      </c>
      <c r="D130">
        <f>D90*10000/D62</f>
        <v>-0.007992322008025188</v>
      </c>
      <c r="E130">
        <f>E90*10000/E62</f>
        <v>-0.0019975501308705235</v>
      </c>
      <c r="F130">
        <f>F90*10000/F62</f>
        <v>0.1903760714251499</v>
      </c>
      <c r="G130">
        <f>AVERAGE(C130:E130)</f>
        <v>0.03923661212110935</v>
      </c>
      <c r="H130">
        <f>STDEV(C130:E130)</f>
        <v>0.07666990210288216</v>
      </c>
      <c r="I130">
        <f>(B130*B4+C130*C4+D130*D4+E130*E4+F130*F4)/SUM(B4:F4)</f>
        <v>0.07930741110622025</v>
      </c>
    </row>
    <row r="131" spans="1:9" ht="12.75">
      <c r="A131" t="s">
        <v>90</v>
      </c>
      <c r="B131">
        <f>B91*10000/B62</f>
        <v>0.028367105423447836</v>
      </c>
      <c r="C131">
        <f>C91*10000/C62</f>
        <v>0.013035618145220819</v>
      </c>
      <c r="D131">
        <f>D91*10000/D62</f>
        <v>-0.012395605662449778</v>
      </c>
      <c r="E131">
        <f>E91*10000/E62</f>
        <v>-0.015650594860749538</v>
      </c>
      <c r="F131">
        <f>F91*10000/F62</f>
        <v>0.028767770507248568</v>
      </c>
      <c r="G131">
        <f>AVERAGE(C131:E131)</f>
        <v>-0.0050035274593261654</v>
      </c>
      <c r="H131">
        <f>STDEV(C131:E131)</f>
        <v>0.015706903554704766</v>
      </c>
      <c r="I131">
        <f>(B131*B4+C131*C4+D131*D4+E131*E4+F131*F4)/SUM(B4:F4)</f>
        <v>0.0043368751581348034</v>
      </c>
    </row>
    <row r="132" spans="1:9" ht="12.75">
      <c r="A132" t="s">
        <v>91</v>
      </c>
      <c r="B132">
        <f>B92*10000/B62</f>
        <v>-0.0052508932560989</v>
      </c>
      <c r="C132">
        <f>C92*10000/C62</f>
        <v>-0.019168307537863548</v>
      </c>
      <c r="D132">
        <f>D92*10000/D62</f>
        <v>0.05759804475766618</v>
      </c>
      <c r="E132">
        <f>E92*10000/E62</f>
        <v>0.07424949271802435</v>
      </c>
      <c r="F132">
        <f>F92*10000/F62</f>
        <v>0.06384314556645902</v>
      </c>
      <c r="G132">
        <f>AVERAGE(C132:E132)</f>
        <v>0.037559743312608994</v>
      </c>
      <c r="H132">
        <f>STDEV(C132:E132)</f>
        <v>0.04982842055257701</v>
      </c>
      <c r="I132">
        <f>(B132*B4+C132*C4+D132*D4+E132*E4+F132*F4)/SUM(B4:F4)</f>
        <v>0.03484934905520945</v>
      </c>
    </row>
    <row r="133" spans="1:9" ht="12.75">
      <c r="A133" t="s">
        <v>92</v>
      </c>
      <c r="B133">
        <f>B93*10000/B62</f>
        <v>0.09408975999732723</v>
      </c>
      <c r="C133">
        <f>C93*10000/C62</f>
        <v>0.09438866313307216</v>
      </c>
      <c r="D133">
        <f>D93*10000/D62</f>
        <v>0.08588964135098237</v>
      </c>
      <c r="E133">
        <f>E93*10000/E62</f>
        <v>0.07470800911396575</v>
      </c>
      <c r="F133">
        <f>F93*10000/F62</f>
        <v>0.02545605080973546</v>
      </c>
      <c r="G133">
        <f>AVERAGE(C133:E133)</f>
        <v>0.08499543786600676</v>
      </c>
      <c r="H133">
        <f>STDEV(C133:E133)</f>
        <v>0.009870751519481762</v>
      </c>
      <c r="I133">
        <f>(B133*B4+C133*C4+D133*D4+E133*E4+F133*F4)/SUM(B4:F4)</f>
        <v>0.07838319053808282</v>
      </c>
    </row>
    <row r="134" spans="1:9" ht="12.75">
      <c r="A134" t="s">
        <v>93</v>
      </c>
      <c r="B134">
        <f>B94*10000/B62</f>
        <v>-0.00011505997073085143</v>
      </c>
      <c r="C134">
        <f>C94*10000/C62</f>
        <v>0.0038769875736060864</v>
      </c>
      <c r="D134">
        <f>D94*10000/D62</f>
        <v>0.0032622531180684497</v>
      </c>
      <c r="E134">
        <f>E94*10000/E62</f>
        <v>0.00678124425465397</v>
      </c>
      <c r="F134">
        <f>F94*10000/F62</f>
        <v>-0.0273846770774342</v>
      </c>
      <c r="G134">
        <f>AVERAGE(C134:E134)</f>
        <v>0.0046401616487761685</v>
      </c>
      <c r="H134">
        <f>STDEV(C134:E134)</f>
        <v>0.001879534691512941</v>
      </c>
      <c r="I134">
        <f>(B134*B4+C134*C4+D134*D4+E134*E4+F134*F4)/SUM(B4:F4)</f>
        <v>-0.00031530811724562796</v>
      </c>
    </row>
    <row r="135" spans="1:9" ht="12.75">
      <c r="A135" t="s">
        <v>94</v>
      </c>
      <c r="B135">
        <f>B95*10000/B62</f>
        <v>-0.0009559901210751014</v>
      </c>
      <c r="C135">
        <f>C95*10000/C62</f>
        <v>-0.0021818369912245668</v>
      </c>
      <c r="D135">
        <f>D95*10000/D62</f>
        <v>-0.007170277477715074</v>
      </c>
      <c r="E135">
        <f>E95*10000/E62</f>
        <v>-0.0049312837808636305</v>
      </c>
      <c r="F135">
        <f>F95*10000/F62</f>
        <v>0.006652143335111986</v>
      </c>
      <c r="G135">
        <f>AVERAGE(C135:E135)</f>
        <v>-0.004761132749934424</v>
      </c>
      <c r="H135">
        <f>STDEV(C135:E135)</f>
        <v>0.002498569220936078</v>
      </c>
      <c r="I135">
        <f>(B135*B4+C135*C4+D135*D4+E135*E4+F135*F4)/SUM(B4:F4)</f>
        <v>-0.002688454526594405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2005-12-09T07:36:35Z</cp:lastPrinted>
  <dcterms:created xsi:type="dcterms:W3CDTF">2005-12-09T07:36:35Z</dcterms:created>
  <dcterms:modified xsi:type="dcterms:W3CDTF">2005-12-09T07:53:23Z</dcterms:modified>
  <cp:category/>
  <cp:version/>
  <cp:contentType/>
  <cp:contentStatus/>
</cp:coreProperties>
</file>