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<sst xmlns="http://schemas.openxmlformats.org/spreadsheetml/2006/main" count="204" uniqueCount="98">
  <si>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09/12/2005       07:09:16</t>
  </si>
  <si>
    <t>LISSNER</t>
  </si>
  <si>
    <t>HCMQAP761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</si>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</sst>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29" sqref="D29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-0.003746</v>
      </c>
      <c r="D4" s="12">
        <v>-0.003745</v>
      </c>
      <c r="E4" s="12">
        <v>-0.003745</v>
      </c>
      <c r="F4" s="24">
        <v>-0.002073</v>
      </c>
      <c r="G4" s="34">
        <v>-0.011675</v>
      </c>
    </row>
    <row r="5" spans="1:7" ht="12.75" thickBot="1">
      <c r="A5" s="44" t="s">
        <v>13</v>
      </c>
      <c r="B5" s="45">
        <v>3.568663</v>
      </c>
      <c r="C5" s="46">
        <v>2.004767</v>
      </c>
      <c r="D5" s="46">
        <v>-1.367686</v>
      </c>
      <c r="E5" s="46">
        <v>-1.303145</v>
      </c>
      <c r="F5" s="47">
        <v>-2.540255</v>
      </c>
      <c r="G5" s="48">
        <v>2.181834</v>
      </c>
    </row>
    <row r="6" spans="1:7" ht="12.75" thickTop="1">
      <c r="A6" s="6" t="s">
        <v>14</v>
      </c>
      <c r="B6" s="39">
        <v>1.8262</v>
      </c>
      <c r="C6" s="40">
        <v>-42.91053</v>
      </c>
      <c r="D6" s="40">
        <v>11.89846</v>
      </c>
      <c r="E6" s="40">
        <v>-42.45623</v>
      </c>
      <c r="F6" s="41">
        <v>130.7063</v>
      </c>
      <c r="G6" s="42">
        <v>-0.008364709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3.360278</v>
      </c>
      <c r="C8" s="13">
        <v>1.692749</v>
      </c>
      <c r="D8" s="13">
        <v>1.907731</v>
      </c>
      <c r="E8" s="13">
        <v>3.518928</v>
      </c>
      <c r="F8" s="25">
        <v>5.494478</v>
      </c>
      <c r="G8" s="35">
        <v>2.932148</v>
      </c>
    </row>
    <row r="9" spans="1:7" ht="12">
      <c r="A9" s="20" t="s">
        <v>17</v>
      </c>
      <c r="B9" s="29">
        <v>0.03203547</v>
      </c>
      <c r="C9" s="13">
        <v>0.06344167</v>
      </c>
      <c r="D9" s="13">
        <v>0.02318702</v>
      </c>
      <c r="E9" s="13">
        <v>0.4687356</v>
      </c>
      <c r="F9" s="25">
        <v>-1.477127</v>
      </c>
      <c r="G9" s="35">
        <v>-0.05842824</v>
      </c>
    </row>
    <row r="10" spans="1:7" ht="12">
      <c r="A10" s="20" t="s">
        <v>18</v>
      </c>
      <c r="B10" s="29">
        <v>0.3940155</v>
      </c>
      <c r="C10" s="13">
        <v>-0.5443054</v>
      </c>
      <c r="D10" s="13">
        <v>-0.05908321</v>
      </c>
      <c r="E10" s="13">
        <v>-0.7907168</v>
      </c>
      <c r="F10" s="25">
        <v>-1.48672</v>
      </c>
      <c r="G10" s="35">
        <v>-0.4761881</v>
      </c>
    </row>
    <row r="11" spans="1:7" ht="12">
      <c r="A11" s="21" t="s">
        <v>19</v>
      </c>
      <c r="B11" s="31">
        <v>2.707419</v>
      </c>
      <c r="C11" s="15">
        <v>1.520395</v>
      </c>
      <c r="D11" s="15">
        <v>2.320647</v>
      </c>
      <c r="E11" s="15">
        <v>1.989605</v>
      </c>
      <c r="F11" s="27">
        <v>12.97715</v>
      </c>
      <c r="G11" s="37">
        <v>3.523552</v>
      </c>
    </row>
    <row r="12" spans="1:7" ht="12">
      <c r="A12" s="20" t="s">
        <v>20</v>
      </c>
      <c r="B12" s="29">
        <v>0.02976262</v>
      </c>
      <c r="C12" s="13">
        <v>-0.3564264</v>
      </c>
      <c r="D12" s="13">
        <v>-0.3241674</v>
      </c>
      <c r="E12" s="13">
        <v>-0.3599544</v>
      </c>
      <c r="F12" s="25">
        <v>-0.1069638</v>
      </c>
      <c r="G12" s="35">
        <v>-0.2602405</v>
      </c>
    </row>
    <row r="13" spans="1:7" ht="12">
      <c r="A13" s="20" t="s">
        <v>21</v>
      </c>
      <c r="B13" s="29">
        <v>-0.02795529</v>
      </c>
      <c r="C13" s="13">
        <v>0.1077675</v>
      </c>
      <c r="D13" s="13">
        <v>-0.03112354</v>
      </c>
      <c r="E13" s="13">
        <v>0.05812791</v>
      </c>
      <c r="F13" s="25">
        <v>-0.1424268</v>
      </c>
      <c r="G13" s="35">
        <v>0.009443468</v>
      </c>
    </row>
    <row r="14" spans="1:7" ht="12">
      <c r="A14" s="20" t="s">
        <v>22</v>
      </c>
      <c r="B14" s="29">
        <v>0.1280241</v>
      </c>
      <c r="C14" s="13">
        <v>-0.03862214</v>
      </c>
      <c r="D14" s="13">
        <v>-0.06474894</v>
      </c>
      <c r="E14" s="13">
        <v>0.02033946</v>
      </c>
      <c r="F14" s="25">
        <v>-0.1976643</v>
      </c>
      <c r="G14" s="35">
        <v>-0.02770435</v>
      </c>
    </row>
    <row r="15" spans="1:7" ht="12">
      <c r="A15" s="21" t="s">
        <v>23</v>
      </c>
      <c r="B15" s="31">
        <v>-0.3892797</v>
      </c>
      <c r="C15" s="15">
        <v>-0.1732862</v>
      </c>
      <c r="D15" s="15">
        <v>-0.1295379</v>
      </c>
      <c r="E15" s="15">
        <v>-0.1247922</v>
      </c>
      <c r="F15" s="27">
        <v>-0.4293523</v>
      </c>
      <c r="G15" s="37">
        <v>-0.216526</v>
      </c>
    </row>
    <row r="16" spans="1:7" ht="12">
      <c r="A16" s="20" t="s">
        <v>24</v>
      </c>
      <c r="B16" s="29">
        <v>-0.006333219</v>
      </c>
      <c r="C16" s="13">
        <v>-0.02602749</v>
      </c>
      <c r="D16" s="13">
        <v>-0.0038602</v>
      </c>
      <c r="E16" s="13">
        <v>-0.01941577</v>
      </c>
      <c r="F16" s="25">
        <v>-0.03744423</v>
      </c>
      <c r="G16" s="35">
        <v>-0.01775957</v>
      </c>
    </row>
    <row r="17" spans="1:7" ht="12">
      <c r="A17" s="20" t="s">
        <v>25</v>
      </c>
      <c r="B17" s="29">
        <v>-0.02166678</v>
      </c>
      <c r="C17" s="13">
        <v>-0.02240586</v>
      </c>
      <c r="D17" s="13">
        <v>-0.02538776</v>
      </c>
      <c r="E17" s="13">
        <v>-0.02303434</v>
      </c>
      <c r="F17" s="25">
        <v>-0.028484</v>
      </c>
      <c r="G17" s="35">
        <v>-0.02396864</v>
      </c>
    </row>
    <row r="18" spans="1:7" ht="12">
      <c r="A18" s="20" t="s">
        <v>26</v>
      </c>
      <c r="B18" s="29">
        <v>0.02566432</v>
      </c>
      <c r="C18" s="13">
        <v>0.04372876</v>
      </c>
      <c r="D18" s="13">
        <v>0.02561637</v>
      </c>
      <c r="E18" s="13">
        <v>0.04714805</v>
      </c>
      <c r="F18" s="25">
        <v>-0.03139782</v>
      </c>
      <c r="G18" s="35">
        <v>0.02759232</v>
      </c>
    </row>
    <row r="19" spans="1:7" ht="12">
      <c r="A19" s="21" t="s">
        <v>27</v>
      </c>
      <c r="B19" s="31">
        <v>-0.2050822</v>
      </c>
      <c r="C19" s="15">
        <v>-0.1902271</v>
      </c>
      <c r="D19" s="15">
        <v>-0.2045634</v>
      </c>
      <c r="E19" s="15">
        <v>-0.2016599</v>
      </c>
      <c r="F19" s="27">
        <v>-0.1429759</v>
      </c>
      <c r="G19" s="37">
        <v>-0.1922912</v>
      </c>
    </row>
    <row r="20" spans="1:7" ht="12.75" thickBot="1">
      <c r="A20" s="44" t="s">
        <v>28</v>
      </c>
      <c r="B20" s="45">
        <v>-0.001689994</v>
      </c>
      <c r="C20" s="46">
        <v>0.004013585</v>
      </c>
      <c r="D20" s="46">
        <v>0.00609599</v>
      </c>
      <c r="E20" s="46">
        <v>0.007352151</v>
      </c>
      <c r="F20" s="47">
        <v>0.00888156</v>
      </c>
      <c r="G20" s="48">
        <v>0.005138879</v>
      </c>
    </row>
    <row r="21" spans="1:7" ht="12.75" thickTop="1">
      <c r="A21" s="6" t="s">
        <v>29</v>
      </c>
      <c r="B21" s="39">
        <v>-86.69631</v>
      </c>
      <c r="C21" s="40">
        <v>56.69009</v>
      </c>
      <c r="D21" s="40">
        <v>32.21773</v>
      </c>
      <c r="E21" s="40">
        <v>-27.1292</v>
      </c>
      <c r="F21" s="41">
        <v>-17.12449</v>
      </c>
      <c r="G21" s="43">
        <v>0.004962444</v>
      </c>
    </row>
    <row r="22" spans="1:7" ht="12">
      <c r="A22" s="20" t="s">
        <v>30</v>
      </c>
      <c r="B22" s="29">
        <v>71.37448</v>
      </c>
      <c r="C22" s="13">
        <v>40.09556</v>
      </c>
      <c r="D22" s="13">
        <v>-27.35379</v>
      </c>
      <c r="E22" s="13">
        <v>-26.06296</v>
      </c>
      <c r="F22" s="25">
        <v>-50.80554</v>
      </c>
      <c r="G22" s="36">
        <v>0</v>
      </c>
    </row>
    <row r="23" spans="1:7" ht="12">
      <c r="A23" s="20" t="s">
        <v>31</v>
      </c>
      <c r="B23" s="29">
        <v>3.485806</v>
      </c>
      <c r="C23" s="13">
        <v>1.634835</v>
      </c>
      <c r="D23" s="13">
        <v>2.996797</v>
      </c>
      <c r="E23" s="13">
        <v>0.6121817</v>
      </c>
      <c r="F23" s="25">
        <v>7.395333</v>
      </c>
      <c r="G23" s="35">
        <v>2.751847</v>
      </c>
    </row>
    <row r="24" spans="1:7" ht="12">
      <c r="A24" s="20" t="s">
        <v>32</v>
      </c>
      <c r="B24" s="29">
        <v>1.085212</v>
      </c>
      <c r="C24" s="13">
        <v>-2.073587</v>
      </c>
      <c r="D24" s="13">
        <v>0.5558564</v>
      </c>
      <c r="E24" s="13">
        <v>0.6225602</v>
      </c>
      <c r="F24" s="25">
        <v>0.7406599</v>
      </c>
      <c r="G24" s="35">
        <v>0.04058692</v>
      </c>
    </row>
    <row r="25" spans="1:7" ht="12">
      <c r="A25" s="20" t="s">
        <v>33</v>
      </c>
      <c r="B25" s="29">
        <v>1.494078</v>
      </c>
      <c r="C25" s="13">
        <v>0.1976599</v>
      </c>
      <c r="D25" s="13">
        <v>0.9452188</v>
      </c>
      <c r="E25" s="13">
        <v>0.1041504</v>
      </c>
      <c r="F25" s="25">
        <v>-0.9328</v>
      </c>
      <c r="G25" s="35">
        <v>0.392588</v>
      </c>
    </row>
    <row r="26" spans="1:7" ht="12">
      <c r="A26" s="21" t="s">
        <v>34</v>
      </c>
      <c r="B26" s="31">
        <v>0.0502775</v>
      </c>
      <c r="C26" s="15">
        <v>0.1773961</v>
      </c>
      <c r="D26" s="15">
        <v>-0.2318133</v>
      </c>
      <c r="E26" s="15">
        <v>-0.660508</v>
      </c>
      <c r="F26" s="27">
        <v>0.4295019</v>
      </c>
      <c r="G26" s="37">
        <v>-0.1079027</v>
      </c>
    </row>
    <row r="27" spans="1:7" ht="12">
      <c r="A27" s="20" t="s">
        <v>35</v>
      </c>
      <c r="B27" s="29">
        <v>0.2004455</v>
      </c>
      <c r="C27" s="13">
        <v>0.1081747</v>
      </c>
      <c r="D27" s="13">
        <v>0.2513047</v>
      </c>
      <c r="E27" s="13">
        <v>0.2253818</v>
      </c>
      <c r="F27" s="25">
        <v>0.0749818</v>
      </c>
      <c r="G27" s="35">
        <v>0.1798033</v>
      </c>
    </row>
    <row r="28" spans="1:7" ht="12">
      <c r="A28" s="20" t="s">
        <v>36</v>
      </c>
      <c r="B28" s="29">
        <v>0.1907472</v>
      </c>
      <c r="C28" s="13">
        <v>0.1781529</v>
      </c>
      <c r="D28" s="13">
        <v>0.2310958</v>
      </c>
      <c r="E28" s="13">
        <v>0.2717583</v>
      </c>
      <c r="F28" s="25">
        <v>0.1997445</v>
      </c>
      <c r="G28" s="35">
        <v>0.2181083</v>
      </c>
    </row>
    <row r="29" spans="1:7" ht="12">
      <c r="A29" s="20" t="s">
        <v>37</v>
      </c>
      <c r="B29" s="29">
        <v>0.1333889</v>
      </c>
      <c r="C29" s="13">
        <v>0.05743333</v>
      </c>
      <c r="D29" s="13">
        <v>0.1126896</v>
      </c>
      <c r="E29" s="13">
        <v>0.1243438</v>
      </c>
      <c r="F29" s="25">
        <v>0.00585184</v>
      </c>
      <c r="G29" s="35">
        <v>0.09097854</v>
      </c>
    </row>
    <row r="30" spans="1:7" ht="12">
      <c r="A30" s="21" t="s">
        <v>38</v>
      </c>
      <c r="B30" s="31">
        <v>0.003334186</v>
      </c>
      <c r="C30" s="15">
        <v>-0.0503645</v>
      </c>
      <c r="D30" s="15">
        <v>0.01000156</v>
      </c>
      <c r="E30" s="15">
        <v>0.04703711</v>
      </c>
      <c r="F30" s="27">
        <v>0.2498954</v>
      </c>
      <c r="G30" s="37">
        <v>0.03540441</v>
      </c>
    </row>
    <row r="31" spans="1:7" ht="12">
      <c r="A31" s="20" t="s">
        <v>39</v>
      </c>
      <c r="B31" s="29">
        <v>-0.00179499</v>
      </c>
      <c r="C31" s="13">
        <v>0.04452948</v>
      </c>
      <c r="D31" s="13">
        <v>0.0242076</v>
      </c>
      <c r="E31" s="13">
        <v>0.05693509</v>
      </c>
      <c r="F31" s="25">
        <v>0.05912424</v>
      </c>
      <c r="G31" s="35">
        <v>0.03785199</v>
      </c>
    </row>
    <row r="32" spans="1:7" ht="12">
      <c r="A32" s="20" t="s">
        <v>40</v>
      </c>
      <c r="B32" s="29">
        <v>0.02418412</v>
      </c>
      <c r="C32" s="13">
        <v>0.05761202</v>
      </c>
      <c r="D32" s="13">
        <v>0.0291632</v>
      </c>
      <c r="E32" s="13">
        <v>0.02663635</v>
      </c>
      <c r="F32" s="25">
        <v>0.01935623</v>
      </c>
      <c r="G32" s="35">
        <v>0.03337834</v>
      </c>
    </row>
    <row r="33" spans="1:7" ht="12">
      <c r="A33" s="20" t="s">
        <v>41</v>
      </c>
      <c r="B33" s="29">
        <v>0.1264251</v>
      </c>
      <c r="C33" s="13">
        <v>0.07113514</v>
      </c>
      <c r="D33" s="13">
        <v>0.08383442</v>
      </c>
      <c r="E33" s="13">
        <v>0.1059021</v>
      </c>
      <c r="F33" s="25">
        <v>0.05355103</v>
      </c>
      <c r="G33" s="35">
        <v>0.08822771</v>
      </c>
    </row>
    <row r="34" spans="1:7" ht="12">
      <c r="A34" s="21" t="s">
        <v>42</v>
      </c>
      <c r="B34" s="31">
        <v>-0.009254676</v>
      </c>
      <c r="C34" s="15">
        <v>-0.01211534</v>
      </c>
      <c r="D34" s="15">
        <v>0.004425841</v>
      </c>
      <c r="E34" s="15">
        <v>0.00078819</v>
      </c>
      <c r="F34" s="27">
        <v>-0.02799432</v>
      </c>
      <c r="G34" s="37">
        <v>-0.006679282</v>
      </c>
    </row>
    <row r="35" spans="1:7" ht="12.75" thickBot="1">
      <c r="A35" s="22" t="s">
        <v>43</v>
      </c>
      <c r="B35" s="32">
        <v>0.001163662</v>
      </c>
      <c r="C35" s="16">
        <v>0.002417411</v>
      </c>
      <c r="D35" s="16">
        <v>0.001216199</v>
      </c>
      <c r="E35" s="16">
        <v>-0.0003059254</v>
      </c>
      <c r="F35" s="28">
        <v>0.006318843</v>
      </c>
      <c r="G35" s="38">
        <v>0.001809396</v>
      </c>
    </row>
    <row r="36" spans="1:7" ht="12">
      <c r="A36" s="4" t="s">
        <v>44</v>
      </c>
      <c r="B36" s="3">
        <v>21.59119</v>
      </c>
      <c r="C36" s="3">
        <v>21.58508</v>
      </c>
      <c r="D36" s="3">
        <v>21.59119</v>
      </c>
      <c r="E36" s="3">
        <v>21.58814</v>
      </c>
      <c r="F36" s="3">
        <v>21.59424</v>
      </c>
      <c r="G36" s="3"/>
    </row>
    <row r="37" spans="1:6" ht="12">
      <c r="A37" s="4" t="s">
        <v>45</v>
      </c>
      <c r="B37" s="2">
        <v>0.3809611</v>
      </c>
      <c r="C37" s="2">
        <v>0.4480998</v>
      </c>
      <c r="D37" s="2">
        <v>0.4760742</v>
      </c>
      <c r="E37" s="2">
        <v>0.5142212</v>
      </c>
      <c r="F37" s="2">
        <v>0.5284627</v>
      </c>
    </row>
    <row r="38" spans="1:7" ht="12">
      <c r="A38" s="4" t="s">
        <v>53</v>
      </c>
      <c r="B38" s="2">
        <v>0</v>
      </c>
      <c r="C38" s="2">
        <v>7.256032E-05</v>
      </c>
      <c r="D38" s="2">
        <v>-2.007741E-05</v>
      </c>
      <c r="E38" s="2">
        <v>7.20549E-05</v>
      </c>
      <c r="F38" s="2">
        <v>-0.0002223429</v>
      </c>
      <c r="G38" s="2">
        <v>0.0002207706</v>
      </c>
    </row>
    <row r="39" spans="1:7" ht="12.75" thickBot="1">
      <c r="A39" s="4" t="s">
        <v>54</v>
      </c>
      <c r="B39" s="2">
        <v>0.0001473984</v>
      </c>
      <c r="C39" s="2">
        <v>-9.666408E-05</v>
      </c>
      <c r="D39" s="2">
        <v>-5.482507E-05</v>
      </c>
      <c r="E39" s="2">
        <v>4.630744E-05</v>
      </c>
      <c r="F39" s="2">
        <v>2.798201E-05</v>
      </c>
      <c r="G39" s="2">
        <v>0.0007893061</v>
      </c>
    </row>
    <row r="40" spans="2:7" ht="12.75" thickBot="1">
      <c r="B40" s="7" t="s">
        <v>46</v>
      </c>
      <c r="C40" s="18">
        <v>-0.003745</v>
      </c>
      <c r="D40" s="17" t="s">
        <v>47</v>
      </c>
      <c r="E40" s="18">
        <v>3.117046</v>
      </c>
      <c r="F40" s="17" t="s">
        <v>48</v>
      </c>
      <c r="G40" s="8">
        <v>54.907493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0.003746</v>
      </c>
      <c r="D4">
        <v>0.003745</v>
      </c>
      <c r="E4">
        <v>0.003745</v>
      </c>
      <c r="F4">
        <v>0.002073</v>
      </c>
      <c r="G4">
        <v>0.011675</v>
      </c>
    </row>
    <row r="5" spans="1:7" ht="12.75">
      <c r="A5" t="s">
        <v>13</v>
      </c>
      <c r="B5">
        <v>3.568663</v>
      </c>
      <c r="C5">
        <v>2.004767</v>
      </c>
      <c r="D5">
        <v>-1.367686</v>
      </c>
      <c r="E5">
        <v>-1.303145</v>
      </c>
      <c r="F5">
        <v>-2.540255</v>
      </c>
      <c r="G5">
        <v>2.181834</v>
      </c>
    </row>
    <row r="6" spans="1:7" ht="12.75">
      <c r="A6" t="s">
        <v>14</v>
      </c>
      <c r="B6" s="49">
        <v>1.8262</v>
      </c>
      <c r="C6" s="49">
        <v>-42.91053</v>
      </c>
      <c r="D6" s="49">
        <v>11.89846</v>
      </c>
      <c r="E6" s="49">
        <v>-42.45623</v>
      </c>
      <c r="F6" s="49">
        <v>130.7063</v>
      </c>
      <c r="G6" s="49">
        <v>-0.008364709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3.360278</v>
      </c>
      <c r="C8" s="49">
        <v>1.692749</v>
      </c>
      <c r="D8" s="49">
        <v>1.907731</v>
      </c>
      <c r="E8" s="49">
        <v>3.518928</v>
      </c>
      <c r="F8" s="49">
        <v>5.494478</v>
      </c>
      <c r="G8" s="49">
        <v>2.932148</v>
      </c>
    </row>
    <row r="9" spans="1:7" ht="12.75">
      <c r="A9" t="s">
        <v>17</v>
      </c>
      <c r="B9" s="49">
        <v>0.03203547</v>
      </c>
      <c r="C9" s="49">
        <v>0.06344167</v>
      </c>
      <c r="D9" s="49">
        <v>0.02318702</v>
      </c>
      <c r="E9" s="49">
        <v>0.4687356</v>
      </c>
      <c r="F9" s="49">
        <v>-1.477127</v>
      </c>
      <c r="G9" s="49">
        <v>-0.05842824</v>
      </c>
    </row>
    <row r="10" spans="1:7" ht="12.75">
      <c r="A10" t="s">
        <v>18</v>
      </c>
      <c r="B10" s="49">
        <v>0.3940155</v>
      </c>
      <c r="C10" s="49">
        <v>-0.5443054</v>
      </c>
      <c r="D10" s="49">
        <v>-0.05908321</v>
      </c>
      <c r="E10" s="49">
        <v>-0.7907168</v>
      </c>
      <c r="F10" s="49">
        <v>-1.48672</v>
      </c>
      <c r="G10" s="49">
        <v>-0.4761881</v>
      </c>
    </row>
    <row r="11" spans="1:7" ht="12.75">
      <c r="A11" t="s">
        <v>19</v>
      </c>
      <c r="B11" s="49">
        <v>2.707419</v>
      </c>
      <c r="C11" s="49">
        <v>1.520395</v>
      </c>
      <c r="D11" s="49">
        <v>2.320647</v>
      </c>
      <c r="E11" s="49">
        <v>1.989605</v>
      </c>
      <c r="F11" s="49">
        <v>12.97715</v>
      </c>
      <c r="G11" s="49">
        <v>3.523552</v>
      </c>
    </row>
    <row r="12" spans="1:7" ht="12.75">
      <c r="A12" t="s">
        <v>20</v>
      </c>
      <c r="B12" s="49">
        <v>0.02976262</v>
      </c>
      <c r="C12" s="49">
        <v>-0.3564264</v>
      </c>
      <c r="D12" s="49">
        <v>-0.3241674</v>
      </c>
      <c r="E12" s="49">
        <v>-0.3599544</v>
      </c>
      <c r="F12" s="49">
        <v>-0.1069638</v>
      </c>
      <c r="G12" s="49">
        <v>-0.2602405</v>
      </c>
    </row>
    <row r="13" spans="1:7" ht="12.75">
      <c r="A13" t="s">
        <v>21</v>
      </c>
      <c r="B13" s="49">
        <v>-0.02795529</v>
      </c>
      <c r="C13" s="49">
        <v>0.1077675</v>
      </c>
      <c r="D13" s="49">
        <v>-0.03112354</v>
      </c>
      <c r="E13" s="49">
        <v>0.05812791</v>
      </c>
      <c r="F13" s="49">
        <v>-0.1424268</v>
      </c>
      <c r="G13" s="49">
        <v>0.009443468</v>
      </c>
    </row>
    <row r="14" spans="1:7" ht="12.75">
      <c r="A14" t="s">
        <v>22</v>
      </c>
      <c r="B14" s="49">
        <v>0.1280241</v>
      </c>
      <c r="C14" s="49">
        <v>-0.03862214</v>
      </c>
      <c r="D14" s="49">
        <v>-0.06474894</v>
      </c>
      <c r="E14" s="49">
        <v>0.02033946</v>
      </c>
      <c r="F14" s="49">
        <v>-0.1976643</v>
      </c>
      <c r="G14" s="49">
        <v>-0.02770435</v>
      </c>
    </row>
    <row r="15" spans="1:7" ht="12.75">
      <c r="A15" t="s">
        <v>23</v>
      </c>
      <c r="B15" s="49">
        <v>-0.3892797</v>
      </c>
      <c r="C15" s="49">
        <v>-0.1732862</v>
      </c>
      <c r="D15" s="49">
        <v>-0.1295379</v>
      </c>
      <c r="E15" s="49">
        <v>-0.1247922</v>
      </c>
      <c r="F15" s="49">
        <v>-0.4293523</v>
      </c>
      <c r="G15" s="49">
        <v>-0.216526</v>
      </c>
    </row>
    <row r="16" spans="1:7" ht="12.75">
      <c r="A16" t="s">
        <v>24</v>
      </c>
      <c r="B16" s="49">
        <v>-0.006333219</v>
      </c>
      <c r="C16" s="49">
        <v>-0.02602749</v>
      </c>
      <c r="D16" s="49">
        <v>-0.0038602</v>
      </c>
      <c r="E16" s="49">
        <v>-0.01941577</v>
      </c>
      <c r="F16" s="49">
        <v>-0.03744423</v>
      </c>
      <c r="G16" s="49">
        <v>-0.01775957</v>
      </c>
    </row>
    <row r="17" spans="1:7" ht="12.75">
      <c r="A17" t="s">
        <v>25</v>
      </c>
      <c r="B17" s="49">
        <v>-0.02166678</v>
      </c>
      <c r="C17" s="49">
        <v>-0.02240586</v>
      </c>
      <c r="D17" s="49">
        <v>-0.02538776</v>
      </c>
      <c r="E17" s="49">
        <v>-0.02303434</v>
      </c>
      <c r="F17" s="49">
        <v>-0.028484</v>
      </c>
      <c r="G17" s="49">
        <v>-0.02396864</v>
      </c>
    </row>
    <row r="18" spans="1:7" ht="12.75">
      <c r="A18" t="s">
        <v>26</v>
      </c>
      <c r="B18" s="49">
        <v>0.02566432</v>
      </c>
      <c r="C18" s="49">
        <v>0.04372876</v>
      </c>
      <c r="D18" s="49">
        <v>0.02561637</v>
      </c>
      <c r="E18" s="49">
        <v>0.04714805</v>
      </c>
      <c r="F18" s="49">
        <v>-0.03139782</v>
      </c>
      <c r="G18" s="49">
        <v>0.02759232</v>
      </c>
    </row>
    <row r="19" spans="1:7" ht="12.75">
      <c r="A19" t="s">
        <v>27</v>
      </c>
      <c r="B19" s="49">
        <v>-0.2050822</v>
      </c>
      <c r="C19" s="49">
        <v>-0.1902271</v>
      </c>
      <c r="D19" s="49">
        <v>-0.2045634</v>
      </c>
      <c r="E19" s="49">
        <v>-0.2016599</v>
      </c>
      <c r="F19" s="49">
        <v>-0.1429759</v>
      </c>
      <c r="G19" s="49">
        <v>-0.1922912</v>
      </c>
    </row>
    <row r="20" spans="1:7" ht="12.75">
      <c r="A20" t="s">
        <v>28</v>
      </c>
      <c r="B20" s="49">
        <v>-0.001689994</v>
      </c>
      <c r="C20" s="49">
        <v>0.004013585</v>
      </c>
      <c r="D20" s="49">
        <v>0.00609599</v>
      </c>
      <c r="E20" s="49">
        <v>0.007352151</v>
      </c>
      <c r="F20" s="49">
        <v>0.00888156</v>
      </c>
      <c r="G20" s="49">
        <v>0.005138879</v>
      </c>
    </row>
    <row r="21" spans="1:7" ht="12.75">
      <c r="A21" t="s">
        <v>29</v>
      </c>
      <c r="B21" s="49">
        <v>-86.69631</v>
      </c>
      <c r="C21" s="49">
        <v>56.69009</v>
      </c>
      <c r="D21" s="49">
        <v>32.21773</v>
      </c>
      <c r="E21" s="49">
        <v>-27.1292</v>
      </c>
      <c r="F21" s="49">
        <v>-17.12449</v>
      </c>
      <c r="G21" s="49">
        <v>0.004962444</v>
      </c>
    </row>
    <row r="22" spans="1:7" ht="12.75">
      <c r="A22" t="s">
        <v>30</v>
      </c>
      <c r="B22" s="49">
        <v>71.37448</v>
      </c>
      <c r="C22" s="49">
        <v>40.09556</v>
      </c>
      <c r="D22" s="49">
        <v>-27.35379</v>
      </c>
      <c r="E22" s="49">
        <v>-26.06296</v>
      </c>
      <c r="F22" s="49">
        <v>-50.80554</v>
      </c>
      <c r="G22" s="49">
        <v>0</v>
      </c>
    </row>
    <row r="23" spans="1:7" ht="12.75">
      <c r="A23" t="s">
        <v>31</v>
      </c>
      <c r="B23" s="49">
        <v>3.485806</v>
      </c>
      <c r="C23" s="49">
        <v>1.634835</v>
      </c>
      <c r="D23" s="49">
        <v>2.996797</v>
      </c>
      <c r="E23" s="49">
        <v>0.6121817</v>
      </c>
      <c r="F23" s="49">
        <v>7.395333</v>
      </c>
      <c r="G23" s="49">
        <v>2.751847</v>
      </c>
    </row>
    <row r="24" spans="1:7" ht="12.75">
      <c r="A24" t="s">
        <v>32</v>
      </c>
      <c r="B24" s="49">
        <v>1.085212</v>
      </c>
      <c r="C24" s="49">
        <v>-2.073587</v>
      </c>
      <c r="D24" s="49">
        <v>0.5558564</v>
      </c>
      <c r="E24" s="49">
        <v>0.6225602</v>
      </c>
      <c r="F24" s="49">
        <v>0.7406599</v>
      </c>
      <c r="G24" s="49">
        <v>0.04058692</v>
      </c>
    </row>
    <row r="25" spans="1:7" ht="12.75">
      <c r="A25" t="s">
        <v>33</v>
      </c>
      <c r="B25" s="49">
        <v>1.494078</v>
      </c>
      <c r="C25" s="49">
        <v>0.1976599</v>
      </c>
      <c r="D25" s="49">
        <v>0.9452188</v>
      </c>
      <c r="E25" s="49">
        <v>0.1041504</v>
      </c>
      <c r="F25" s="49">
        <v>-0.9328</v>
      </c>
      <c r="G25" s="49">
        <v>0.392588</v>
      </c>
    </row>
    <row r="26" spans="1:7" ht="12.75">
      <c r="A26" t="s">
        <v>34</v>
      </c>
      <c r="B26" s="49">
        <v>0.0502775</v>
      </c>
      <c r="C26" s="49">
        <v>0.1773961</v>
      </c>
      <c r="D26" s="49">
        <v>-0.2318133</v>
      </c>
      <c r="E26" s="49">
        <v>-0.660508</v>
      </c>
      <c r="F26" s="49">
        <v>0.4295019</v>
      </c>
      <c r="G26" s="49">
        <v>-0.1079027</v>
      </c>
    </row>
    <row r="27" spans="1:7" ht="12.75">
      <c r="A27" t="s">
        <v>35</v>
      </c>
      <c r="B27" s="49">
        <v>0.2004455</v>
      </c>
      <c r="C27" s="49">
        <v>0.1081747</v>
      </c>
      <c r="D27" s="49">
        <v>0.2513047</v>
      </c>
      <c r="E27" s="49">
        <v>0.2253818</v>
      </c>
      <c r="F27" s="49">
        <v>0.0749818</v>
      </c>
      <c r="G27" s="49">
        <v>0.1798033</v>
      </c>
    </row>
    <row r="28" spans="1:7" ht="12.75">
      <c r="A28" t="s">
        <v>36</v>
      </c>
      <c r="B28" s="49">
        <v>0.1907472</v>
      </c>
      <c r="C28" s="49">
        <v>0.1781529</v>
      </c>
      <c r="D28" s="49">
        <v>0.2310958</v>
      </c>
      <c r="E28" s="49">
        <v>0.2717583</v>
      </c>
      <c r="F28" s="49">
        <v>0.1997445</v>
      </c>
      <c r="G28" s="49">
        <v>0.2181083</v>
      </c>
    </row>
    <row r="29" spans="1:7" ht="12.75">
      <c r="A29" t="s">
        <v>37</v>
      </c>
      <c r="B29" s="49">
        <v>0.1333889</v>
      </c>
      <c r="C29" s="49">
        <v>0.05743333</v>
      </c>
      <c r="D29" s="49">
        <v>0.1126896</v>
      </c>
      <c r="E29" s="49">
        <v>0.1243438</v>
      </c>
      <c r="F29" s="49">
        <v>0.00585184</v>
      </c>
      <c r="G29" s="49">
        <v>0.09097854</v>
      </c>
    </row>
    <row r="30" spans="1:7" ht="12.75">
      <c r="A30" t="s">
        <v>38</v>
      </c>
      <c r="B30" s="49">
        <v>0.003334186</v>
      </c>
      <c r="C30" s="49">
        <v>-0.0503645</v>
      </c>
      <c r="D30" s="49">
        <v>0.01000156</v>
      </c>
      <c r="E30" s="49">
        <v>0.04703711</v>
      </c>
      <c r="F30" s="49">
        <v>0.2498954</v>
      </c>
      <c r="G30" s="49">
        <v>0.03540441</v>
      </c>
    </row>
    <row r="31" spans="1:7" ht="12.75">
      <c r="A31" t="s">
        <v>39</v>
      </c>
      <c r="B31" s="49">
        <v>-0.00179499</v>
      </c>
      <c r="C31" s="49">
        <v>0.04452948</v>
      </c>
      <c r="D31" s="49">
        <v>0.0242076</v>
      </c>
      <c r="E31" s="49">
        <v>0.05693509</v>
      </c>
      <c r="F31" s="49">
        <v>0.05912424</v>
      </c>
      <c r="G31" s="49">
        <v>0.03785199</v>
      </c>
    </row>
    <row r="32" spans="1:7" ht="12.75">
      <c r="A32" t="s">
        <v>40</v>
      </c>
      <c r="B32" s="49">
        <v>0.02418412</v>
      </c>
      <c r="C32" s="49">
        <v>0.05761202</v>
      </c>
      <c r="D32" s="49">
        <v>0.0291632</v>
      </c>
      <c r="E32" s="49">
        <v>0.02663635</v>
      </c>
      <c r="F32" s="49">
        <v>0.01935623</v>
      </c>
      <c r="G32" s="49">
        <v>0.03337834</v>
      </c>
    </row>
    <row r="33" spans="1:7" ht="12.75">
      <c r="A33" t="s">
        <v>41</v>
      </c>
      <c r="B33" s="49">
        <v>0.1264251</v>
      </c>
      <c r="C33" s="49">
        <v>0.07113514</v>
      </c>
      <c r="D33" s="49">
        <v>0.08383442</v>
      </c>
      <c r="E33" s="49">
        <v>0.1059021</v>
      </c>
      <c r="F33" s="49">
        <v>0.05355103</v>
      </c>
      <c r="G33" s="49">
        <v>0.08822771</v>
      </c>
    </row>
    <row r="34" spans="1:7" ht="12.75">
      <c r="A34" t="s">
        <v>42</v>
      </c>
      <c r="B34" s="49">
        <v>-0.009254676</v>
      </c>
      <c r="C34" s="49">
        <v>-0.01211534</v>
      </c>
      <c r="D34" s="49">
        <v>0.004425841</v>
      </c>
      <c r="E34" s="49">
        <v>0.00078819</v>
      </c>
      <c r="F34" s="49">
        <v>-0.02799432</v>
      </c>
      <c r="G34" s="49">
        <v>-0.006679282</v>
      </c>
    </row>
    <row r="35" spans="1:7" ht="12.75">
      <c r="A35" t="s">
        <v>43</v>
      </c>
      <c r="B35" s="49">
        <v>0.001163662</v>
      </c>
      <c r="C35" s="49">
        <v>0.002417411</v>
      </c>
      <c r="D35" s="49">
        <v>0.001216199</v>
      </c>
      <c r="E35" s="49">
        <v>-0.0003059254</v>
      </c>
      <c r="F35" s="49">
        <v>0.006318843</v>
      </c>
      <c r="G35" s="49">
        <v>0.001809396</v>
      </c>
    </row>
    <row r="36" spans="1:6" ht="12.75">
      <c r="A36" t="s">
        <v>44</v>
      </c>
      <c r="B36" s="49">
        <v>21.59119</v>
      </c>
      <c r="C36" s="49">
        <v>21.58508</v>
      </c>
      <c r="D36" s="49">
        <v>21.59119</v>
      </c>
      <c r="E36" s="49">
        <v>21.58814</v>
      </c>
      <c r="F36" s="49">
        <v>21.59424</v>
      </c>
    </row>
    <row r="37" spans="1:6" ht="12.75">
      <c r="A37" t="s">
        <v>45</v>
      </c>
      <c r="B37" s="49">
        <v>0.3809611</v>
      </c>
      <c r="C37" s="49">
        <v>0.4480998</v>
      </c>
      <c r="D37" s="49">
        <v>0.4760742</v>
      </c>
      <c r="E37" s="49">
        <v>0.5142212</v>
      </c>
      <c r="F37" s="49">
        <v>0.5284627</v>
      </c>
    </row>
    <row r="38" spans="1:7" ht="12.75">
      <c r="A38" t="s">
        <v>55</v>
      </c>
      <c r="B38" s="49">
        <v>0</v>
      </c>
      <c r="C38" s="49">
        <v>7.256032E-05</v>
      </c>
      <c r="D38" s="49">
        <v>-2.007741E-05</v>
      </c>
      <c r="E38" s="49">
        <v>7.20549E-05</v>
      </c>
      <c r="F38" s="49">
        <v>-0.0002223429</v>
      </c>
      <c r="G38" s="49">
        <v>0.0002207706</v>
      </c>
    </row>
    <row r="39" spans="1:7" ht="12.75">
      <c r="A39" t="s">
        <v>56</v>
      </c>
      <c r="B39" s="49">
        <v>0.0001473984</v>
      </c>
      <c r="C39" s="49">
        <v>-9.666408E-05</v>
      </c>
      <c r="D39" s="49">
        <v>-5.482507E-05</v>
      </c>
      <c r="E39" s="49">
        <v>4.630744E-05</v>
      </c>
      <c r="F39" s="49">
        <v>2.798201E-05</v>
      </c>
      <c r="G39" s="49">
        <v>0.0007893061</v>
      </c>
    </row>
    <row r="40" spans="2:7" ht="12.75">
      <c r="B40" t="s">
        <v>46</v>
      </c>
      <c r="C40">
        <v>-0.003745</v>
      </c>
      <c r="D40" t="s">
        <v>47</v>
      </c>
      <c r="E40">
        <v>3.117046</v>
      </c>
      <c r="F40" t="s">
        <v>48</v>
      </c>
      <c r="G40">
        <v>54.907493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-2.0524917520674666E-06</v>
      </c>
      <c r="C50">
        <f>-0.017/(C7*C7+C22*C22)*(C21*C22+C6*C7)</f>
        <v>7.256032092729769E-05</v>
      </c>
      <c r="D50">
        <f>-0.017/(D7*D7+D22*D22)*(D21*D22+D6*D7)</f>
        <v>-2.0077414681276355E-05</v>
      </c>
      <c r="E50">
        <f>-0.017/(E7*E7+E22*E22)*(E21*E22+E6*E7)</f>
        <v>7.205490011374577E-05</v>
      </c>
      <c r="F50">
        <f>-0.017/(F7*F7+F22*F22)*(F21*F22+F6*F7)</f>
        <v>-0.0002223428741027822</v>
      </c>
      <c r="G50">
        <f>(B50*B$4+C50*C$4+D50*D$4+E50*E$4+F50*F$4)/SUM(B$4:F$4)</f>
        <v>5.8664456273585866E-08</v>
      </c>
    </row>
    <row r="51" spans="1:7" ht="12.75">
      <c r="A51" t="s">
        <v>59</v>
      </c>
      <c r="B51">
        <f>-0.017/(B7*B7+B22*B22)*(B21*B7-B6*B22)</f>
        <v>0.00014739837655315083</v>
      </c>
      <c r="C51">
        <f>-0.017/(C7*C7+C22*C22)*(C21*C7-C6*C22)</f>
        <v>-9.6664087670136E-05</v>
      </c>
      <c r="D51">
        <f>-0.017/(D7*D7+D22*D22)*(D21*D7-D6*D22)</f>
        <v>-5.482506033849346E-05</v>
      </c>
      <c r="E51">
        <f>-0.017/(E7*E7+E22*E22)*(E21*E7-E6*E22)</f>
        <v>4.6307436397946855E-05</v>
      </c>
      <c r="F51">
        <f>-0.017/(F7*F7+F22*F22)*(F21*F7-F6*F22)</f>
        <v>2.7982008021605618E-05</v>
      </c>
      <c r="G51">
        <f>(B51*B$4+C51*C$4+D51*D$4+E51*E$4+F51*F$4)/SUM(B$4:F$4)</f>
        <v>-1.941507455884067E-07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9999.938741283735</v>
      </c>
      <c r="C62">
        <f>C7+(2/0.017)*(C8*C50-C23*C51)</f>
        <v>10000.033041911112</v>
      </c>
      <c r="D62">
        <f>D7+(2/0.017)*(D8*D50-D23*D51)</f>
        <v>10000.01482320823</v>
      </c>
      <c r="E62">
        <f>E7+(2/0.017)*(E8*E50-E23*E51)</f>
        <v>10000.02649499299</v>
      </c>
      <c r="F62">
        <f>F7+(2/0.017)*(F8*F50-F23*F51)</f>
        <v>9999.831930082642</v>
      </c>
    </row>
    <row r="63" spans="1:6" ht="12.75">
      <c r="A63" t="s">
        <v>67</v>
      </c>
      <c r="B63">
        <f>B8+(3/0.017)*(B9*B50-B24*B51)</f>
        <v>3.3320384283140094</v>
      </c>
      <c r="C63">
        <f>C8+(3/0.017)*(C9*C50-C24*C51)</f>
        <v>1.65818934453689</v>
      </c>
      <c r="D63">
        <f>D8+(3/0.017)*(D9*D50-D24*D51)</f>
        <v>1.913026763280078</v>
      </c>
      <c r="E63">
        <f>E8+(3/0.017)*(E9*E50-E24*E51)</f>
        <v>3.5198007405833582</v>
      </c>
      <c r="F63">
        <f>F8+(3/0.017)*(F9*F50-F24*F51)</f>
        <v>5.548778619646777</v>
      </c>
    </row>
    <row r="64" spans="1:6" ht="12.75">
      <c r="A64" t="s">
        <v>68</v>
      </c>
      <c r="B64">
        <f>B9+(4/0.017)*(B10*B50-B25*B51)</f>
        <v>-0.019972385342991818</v>
      </c>
      <c r="C64">
        <f>C9+(4/0.017)*(C10*C50-C25*C51)</f>
        <v>0.05864440868141393</v>
      </c>
      <c r="D64">
        <f>D9+(4/0.017)*(D10*D50-D25*D51)</f>
        <v>0.03565947078845866</v>
      </c>
      <c r="E64">
        <f>E9+(4/0.017)*(E10*E50-E25*E51)</f>
        <v>0.4541949039844514</v>
      </c>
      <c r="F64">
        <f>F9+(4/0.017)*(F10*F50-F25*F51)</f>
        <v>-1.3932062435603196</v>
      </c>
    </row>
    <row r="65" spans="1:6" ht="12.75">
      <c r="A65" t="s">
        <v>69</v>
      </c>
      <c r="B65">
        <f>B10+(5/0.017)*(B11*B50-B26*B51)</f>
        <v>0.39020144792822303</v>
      </c>
      <c r="C65">
        <f>C10+(5/0.017)*(C11*C50-C26*C51)</f>
        <v>-0.506814758441471</v>
      </c>
      <c r="D65">
        <f>D10+(5/0.017)*(D11*D50-D26*D51)</f>
        <v>-0.07652490714930153</v>
      </c>
      <c r="E65">
        <f>E10+(5/0.017)*(E11*E50-E26*E51)</f>
        <v>-0.7395558524290752</v>
      </c>
      <c r="F65">
        <f>F10+(5/0.017)*(F11*F50-F26*F51)</f>
        <v>-2.33889504537471</v>
      </c>
    </row>
    <row r="66" spans="1:6" ht="12.75">
      <c r="A66" t="s">
        <v>70</v>
      </c>
      <c r="B66">
        <f>B11+(6/0.017)*(B12*B50-B27*B51)</f>
        <v>2.696969672181369</v>
      </c>
      <c r="C66">
        <f>C11+(6/0.017)*(C12*C50-C27*C51)</f>
        <v>1.5149576569577161</v>
      </c>
      <c r="D66">
        <f>D11+(6/0.017)*(D12*D50-D27*D51)</f>
        <v>2.3278068489376937</v>
      </c>
      <c r="E66">
        <f>E11+(6/0.017)*(E12*E50-E27*E51)</f>
        <v>1.9767673535154384</v>
      </c>
      <c r="F66">
        <f>F11+(6/0.017)*(F12*F50-F27*F51)</f>
        <v>12.984803352019252</v>
      </c>
    </row>
    <row r="67" spans="1:6" ht="12.75">
      <c r="A67" t="s">
        <v>71</v>
      </c>
      <c r="B67">
        <f>B12+(7/0.017)*(B13*B50-B28*B51)</f>
        <v>0.01820914074886161</v>
      </c>
      <c r="C67">
        <f>C12+(7/0.017)*(C13*C50-C28*C51)</f>
        <v>-0.34611555155830875</v>
      </c>
      <c r="D67">
        <f>D12+(7/0.017)*(D13*D50-D28*D51)</f>
        <v>-0.31869310295380515</v>
      </c>
      <c r="E67">
        <f>E12+(7/0.017)*(E13*E50-E28*E51)</f>
        <v>-0.3634115885945855</v>
      </c>
      <c r="F67">
        <f>F12+(7/0.017)*(F13*F50-F28*F51)</f>
        <v>-0.0962256633517686</v>
      </c>
    </row>
    <row r="68" spans="1:6" ht="12.75">
      <c r="A68" t="s">
        <v>72</v>
      </c>
      <c r="B68">
        <f>B13+(8/0.017)*(B14*B50-B29*B51)</f>
        <v>-0.03733132563271833</v>
      </c>
      <c r="C68">
        <f>C13+(8/0.017)*(C14*C50-C29*C51)</f>
        <v>0.10906129085788652</v>
      </c>
      <c r="D68">
        <f>D13+(8/0.017)*(D14*D50-D29*D51)</f>
        <v>-0.02760438449972999</v>
      </c>
      <c r="E68">
        <f>E13+(8/0.017)*(E14*E50-E29*E51)</f>
        <v>0.056107917128794586</v>
      </c>
      <c r="F68">
        <f>F13+(8/0.017)*(F14*F50-F29*F51)</f>
        <v>-0.12182185772437956</v>
      </c>
    </row>
    <row r="69" spans="1:6" ht="12.75">
      <c r="A69" t="s">
        <v>73</v>
      </c>
      <c r="B69">
        <f>B14+(9/0.017)*(B15*B50-B30*B51)</f>
        <v>0.12818691517233763</v>
      </c>
      <c r="C69">
        <f>C14+(9/0.017)*(C15*C50-C30*C51)</f>
        <v>-0.04785621450291824</v>
      </c>
      <c r="D69">
        <f>D14+(9/0.017)*(D15*D50-D30*D51)</f>
        <v>-0.06308175762403019</v>
      </c>
      <c r="E69">
        <f>E14+(9/0.017)*(E15*E50-E30*E51)</f>
        <v>0.014425900154659686</v>
      </c>
      <c r="F69">
        <f>F14+(9/0.017)*(F15*F50-F30*F51)</f>
        <v>-0.15082679154850007</v>
      </c>
    </row>
    <row r="70" spans="1:6" ht="12.75">
      <c r="A70" t="s">
        <v>74</v>
      </c>
      <c r="B70">
        <f>B15+(10/0.017)*(B16*B50-B31*B51)</f>
        <v>-0.3891164191225349</v>
      </c>
      <c r="C70">
        <f>C15+(10/0.017)*(C16*C50-C31*C51)</f>
        <v>-0.1718651185110038</v>
      </c>
      <c r="D70">
        <f>D15+(10/0.017)*(D16*D50-D31*D51)</f>
        <v>-0.12871161413717486</v>
      </c>
      <c r="E70">
        <f>E15+(10/0.017)*(E16*E50-E31*E51)</f>
        <v>-0.1271660349570399</v>
      </c>
      <c r="F70">
        <f>F15+(10/0.017)*(F16*F50-F31*F51)</f>
        <v>-0.4254281572006975</v>
      </c>
    </row>
    <row r="71" spans="1:6" ht="12.75">
      <c r="A71" t="s">
        <v>75</v>
      </c>
      <c r="B71">
        <f>B16+(11/0.017)*(B17*B50-B32*B51)</f>
        <v>-0.008611014325314704</v>
      </c>
      <c r="C71">
        <f>C16+(11/0.017)*(C17*C50-C32*C51)</f>
        <v>-0.023475983731841364</v>
      </c>
      <c r="D71">
        <f>D16+(11/0.017)*(D17*D50-D32*D51)</f>
        <v>-0.0024958151391097057</v>
      </c>
      <c r="E71">
        <f>E16+(11/0.017)*(E17*E50-E32*E51)</f>
        <v>-0.02128783939207233</v>
      </c>
      <c r="F71">
        <f>F16+(11/0.017)*(F17*F50-F32*F51)</f>
        <v>-0.03369673172523696</v>
      </c>
    </row>
    <row r="72" spans="1:6" ht="12.75">
      <c r="A72" t="s">
        <v>76</v>
      </c>
      <c r="B72">
        <f>B17+(12/0.017)*(B18*B50-B33*B51)</f>
        <v>-0.03485797785931212</v>
      </c>
      <c r="C72">
        <f>C17+(12/0.017)*(C18*C50-C33*C51)</f>
        <v>-0.015312316751477522</v>
      </c>
      <c r="D72">
        <f>D17+(12/0.017)*(D18*D50-D33*D51)</f>
        <v>-0.02250640706930099</v>
      </c>
      <c r="E72">
        <f>E17+(12/0.017)*(E18*E50-E33*E51)</f>
        <v>-0.02409796827777726</v>
      </c>
      <c r="F72">
        <f>F17+(12/0.017)*(F18*F50-F33*F51)</f>
        <v>-0.024613917984703595</v>
      </c>
    </row>
    <row r="73" spans="1:6" ht="12.75">
      <c r="A73" t="s">
        <v>77</v>
      </c>
      <c r="B73">
        <f>B18+(13/0.017)*(B19*B50-B34*B51)</f>
        <v>0.027029361096763314</v>
      </c>
      <c r="C73">
        <f>C18+(13/0.017)*(C19*C50-C34*C51)</f>
        <v>0.03227800998418973</v>
      </c>
      <c r="D73">
        <f>D18+(13/0.017)*(D19*D50-D34*D51)</f>
        <v>0.02894265033727706</v>
      </c>
      <c r="E73">
        <f>E18+(13/0.017)*(E19*E50-E34*E51)</f>
        <v>0.03600851593372635</v>
      </c>
      <c r="F73">
        <f>F18+(13/0.017)*(F19*F50-F34*F51)</f>
        <v>-0.00648904778452895</v>
      </c>
    </row>
    <row r="74" spans="1:6" ht="12.75">
      <c r="A74" t="s">
        <v>78</v>
      </c>
      <c r="B74">
        <f>B19+(14/0.017)*(B20*B50-B35*B51)</f>
        <v>-0.20522059674545573</v>
      </c>
      <c r="C74">
        <f>C19+(14/0.017)*(C20*C50-C35*C51)</f>
        <v>-0.18979482624569952</v>
      </c>
      <c r="D74">
        <f>D19+(14/0.017)*(D20*D50-D35*D51)</f>
        <v>-0.2046092817351706</v>
      </c>
      <c r="E74">
        <f>E19+(14/0.017)*(E20*E50-E35*E51)</f>
        <v>-0.20121196166017596</v>
      </c>
      <c r="F74">
        <f>F19+(14/0.017)*(F20*F50-F35*F51)</f>
        <v>-0.14474777746435374</v>
      </c>
    </row>
    <row r="75" spans="1:6" ht="12.75">
      <c r="A75" t="s">
        <v>79</v>
      </c>
      <c r="B75" s="49">
        <f>B20</f>
        <v>-0.001689994</v>
      </c>
      <c r="C75" s="49">
        <f>C20</f>
        <v>0.004013585</v>
      </c>
      <c r="D75" s="49">
        <f>D20</f>
        <v>0.00609599</v>
      </c>
      <c r="E75" s="49">
        <f>E20</f>
        <v>0.007352151</v>
      </c>
      <c r="F75" s="49">
        <f>F20</f>
        <v>0.00888156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71.43190881575329</v>
      </c>
      <c r="C82">
        <f>C22+(2/0.017)*(C8*C51+C23*C50)</f>
        <v>40.09026542523807</v>
      </c>
      <c r="D82">
        <f>D22+(2/0.017)*(D8*D51+D23*D50)</f>
        <v>-27.373173459208143</v>
      </c>
      <c r="E82">
        <f>E22+(2/0.017)*(E8*E51+E23*E50)</f>
        <v>-26.038599620494832</v>
      </c>
      <c r="F82">
        <f>F22+(2/0.017)*(F8*F51+F23*F50)</f>
        <v>-50.98089918431725</v>
      </c>
    </row>
    <row r="83" spans="1:6" ht="12.75">
      <c r="A83" t="s">
        <v>82</v>
      </c>
      <c r="B83">
        <f>B23+(3/0.017)*(B9*B51+B24*B50)</f>
        <v>3.4862462213395657</v>
      </c>
      <c r="C83">
        <f>C23+(3/0.017)*(C9*C51+C24*C50)</f>
        <v>1.607200999527972</v>
      </c>
      <c r="D83">
        <f>D23+(3/0.017)*(D9*D51+D24*D50)</f>
        <v>2.9946032254323627</v>
      </c>
      <c r="E83">
        <f>E23+(3/0.017)*(E9*E51+E24*E50)</f>
        <v>0.6239283688841613</v>
      </c>
      <c r="F83">
        <f>F23+(3/0.017)*(F9*F51+F24*F50)</f>
        <v>7.358977688742069</v>
      </c>
    </row>
    <row r="84" spans="1:6" ht="12.75">
      <c r="A84" t="s">
        <v>83</v>
      </c>
      <c r="B84">
        <f>B24+(4/0.017)*(B10*B51+B25*B50)</f>
        <v>1.0981556852387842</v>
      </c>
      <c r="C84">
        <f>C24+(4/0.017)*(C10*C51+C25*C50)</f>
        <v>-2.057832399839203</v>
      </c>
      <c r="D84">
        <f>D24+(4/0.017)*(D10*D51+D25*D50)</f>
        <v>0.5521532684096714</v>
      </c>
      <c r="E84">
        <f>E24+(4/0.017)*(E10*E51+E25*E50)</f>
        <v>0.6157104302927102</v>
      </c>
      <c r="F84">
        <f>F24+(4/0.017)*(F10*F51+F25*F50)</f>
        <v>0.7796716698816927</v>
      </c>
    </row>
    <row r="85" spans="1:6" ht="12.75">
      <c r="A85" t="s">
        <v>84</v>
      </c>
      <c r="B85">
        <f>B25+(5/0.017)*(B11*B51+B26*B50)</f>
        <v>1.6114209326750266</v>
      </c>
      <c r="C85">
        <f>C25+(5/0.017)*(C11*C51+C26*C50)</f>
        <v>0.15821999481588664</v>
      </c>
      <c r="D85">
        <f>D25+(5/0.017)*(D11*D51+D26*D50)</f>
        <v>0.9091672117509975</v>
      </c>
      <c r="E85">
        <f>E25+(5/0.017)*(E11*E51+E26*E50)</f>
        <v>0.11725059677359032</v>
      </c>
      <c r="F85">
        <f>F25+(5/0.017)*(F11*F51+F26*F50)</f>
        <v>-0.8540852857297137</v>
      </c>
    </row>
    <row r="86" spans="1:6" ht="12.75">
      <c r="A86" t="s">
        <v>85</v>
      </c>
      <c r="B86">
        <f>B26+(6/0.017)*(B12*B51+B27*B50)</f>
        <v>0.051680634988639756</v>
      </c>
      <c r="C86">
        <f>C26+(6/0.017)*(C12*C51+C27*C50)</f>
        <v>0.19232650837379944</v>
      </c>
      <c r="D86">
        <f>D26+(6/0.017)*(D12*D51+D27*D50)</f>
        <v>-0.22732143579122865</v>
      </c>
      <c r="E86">
        <f>E26+(6/0.017)*(E12*E51+E27*E50)</f>
        <v>-0.6606593067286017</v>
      </c>
      <c r="F86">
        <f>F26+(6/0.017)*(F12*F51+F27*F50)</f>
        <v>0.4225614067669336</v>
      </c>
    </row>
    <row r="87" spans="1:6" ht="12.75">
      <c r="A87" t="s">
        <v>86</v>
      </c>
      <c r="B87">
        <f>B27+(7/0.017)*(B13*B51+B28*B50)</f>
        <v>0.19858758824014014</v>
      </c>
      <c r="C87">
        <f>C27+(7/0.017)*(C13*C51+C28*C50)</f>
        <v>0.10920805833593893</v>
      </c>
      <c r="D87">
        <f>D27+(7/0.017)*(D13*D51+D28*D50)</f>
        <v>0.2500968062503073</v>
      </c>
      <c r="E87">
        <f>E27+(7/0.017)*(E13*E51+E28*E50)</f>
        <v>0.23455314715282138</v>
      </c>
      <c r="F87">
        <f>F27+(7/0.017)*(F13*F51+F28*F50)</f>
        <v>0.05505356008622332</v>
      </c>
    </row>
    <row r="88" spans="1:6" ht="12.75">
      <c r="A88" t="s">
        <v>87</v>
      </c>
      <c r="B88">
        <f>B28+(8/0.017)*(B14*B51+B29*B50)</f>
        <v>0.19949861876828748</v>
      </c>
      <c r="C88">
        <f>C28+(8/0.017)*(C14*C51+C29*C50)</f>
        <v>0.18187090225114902</v>
      </c>
      <c r="D88">
        <f>D28+(8/0.017)*(D14*D51+D29*D50)</f>
        <v>0.2317016111590053</v>
      </c>
      <c r="E88">
        <f>E28+(8/0.017)*(E14*E51+E29*E50)</f>
        <v>0.27641780510074454</v>
      </c>
      <c r="F88">
        <f>F28+(8/0.017)*(F14*F51+F29*F50)</f>
        <v>0.19652936637525897</v>
      </c>
    </row>
    <row r="89" spans="1:6" ht="12.75">
      <c r="A89" t="s">
        <v>88</v>
      </c>
      <c r="B89">
        <f>B29+(9/0.017)*(B15*B51+B30*B50)</f>
        <v>0.10300805572063165</v>
      </c>
      <c r="C89">
        <f>C29+(9/0.017)*(C15*C51+C30*C50)</f>
        <v>0.06436655313584333</v>
      </c>
      <c r="D89">
        <f>D29+(9/0.017)*(D15*D51+D30*D50)</f>
        <v>0.11634313290849285</v>
      </c>
      <c r="E89">
        <f>E29+(9/0.017)*(E15*E51+E30*E50)</f>
        <v>0.1230787427402391</v>
      </c>
      <c r="F89">
        <f>F29+(9/0.017)*(F15*F51+F30*F50)</f>
        <v>-0.029924007569048994</v>
      </c>
    </row>
    <row r="90" spans="1:6" ht="12.75">
      <c r="A90" t="s">
        <v>89</v>
      </c>
      <c r="B90">
        <f>B30+(10/0.017)*(B16*B51+B31*B50)</f>
        <v>0.002787231884243808</v>
      </c>
      <c r="C90">
        <f>C30+(10/0.017)*(C16*C51+C31*C50)</f>
        <v>-0.046983913567812195</v>
      </c>
      <c r="D90">
        <f>D30+(10/0.017)*(D16*D51+D31*D50)</f>
        <v>0.009840153926047169</v>
      </c>
      <c r="E90">
        <f>E30+(10/0.017)*(E16*E51+E31*E50)</f>
        <v>0.04892143805207351</v>
      </c>
      <c r="F90">
        <f>F30+(10/0.017)*(F16*F51+F31*F50)</f>
        <v>0.24154621282649086</v>
      </c>
    </row>
    <row r="91" spans="1:6" ht="12.75">
      <c r="A91" t="s">
        <v>90</v>
      </c>
      <c r="B91">
        <f>B31+(11/0.017)*(B17*B51+B32*B50)</f>
        <v>-0.0038935867613893033</v>
      </c>
      <c r="C91">
        <f>C31+(11/0.017)*(C17*C51+C32*C50)</f>
        <v>0.04863583737848127</v>
      </c>
      <c r="D91">
        <f>D31+(11/0.017)*(D17*D51+D32*D50)</f>
        <v>0.024729364820840476</v>
      </c>
      <c r="E91">
        <f>E31+(11/0.017)*(E17*E51+E32*E50)</f>
        <v>0.05748678419678747</v>
      </c>
      <c r="F91">
        <f>F31+(11/0.017)*(F17*F51+F32*F50)</f>
        <v>0.055823748671099946</v>
      </c>
    </row>
    <row r="92" spans="1:6" ht="12.75">
      <c r="A92" t="s">
        <v>91</v>
      </c>
      <c r="B92">
        <f>B32+(12/0.017)*(B18*B51+B33*B50)</f>
        <v>0.026671220678825592</v>
      </c>
      <c r="C92">
        <f>C32+(12/0.017)*(C18*C51+C33*C50)</f>
        <v>0.058271729103949586</v>
      </c>
      <c r="D92">
        <f>D32+(12/0.017)*(D18*D51+D33*D50)</f>
        <v>0.026983719450018262</v>
      </c>
      <c r="E92">
        <f>E32+(12/0.017)*(E18*E51+E33*E50)</f>
        <v>0.03356392922164574</v>
      </c>
      <c r="F92">
        <f>F32+(12/0.017)*(F18*F51+F33*F50)</f>
        <v>0.010331337784142181</v>
      </c>
    </row>
    <row r="93" spans="1:6" ht="12.75">
      <c r="A93" t="s">
        <v>92</v>
      </c>
      <c r="B93">
        <f>B33+(13/0.017)*(B19*B51+B34*B50)</f>
        <v>0.10332349726357196</v>
      </c>
      <c r="C93">
        <f>C33+(13/0.017)*(C19*C51+C34*C50)</f>
        <v>0.08452440291001183</v>
      </c>
      <c r="D93">
        <f>D33+(13/0.017)*(D19*D51+D34*D50)</f>
        <v>0.09234279864345299</v>
      </c>
      <c r="E93">
        <f>E33+(13/0.017)*(E19*E51+E34*E50)</f>
        <v>0.09880443643881802</v>
      </c>
      <c r="F93">
        <f>F33+(13/0.017)*(F19*F51+F34*F50)</f>
        <v>0.0552514183662669</v>
      </c>
    </row>
    <row r="94" spans="1:6" ht="12.75">
      <c r="A94" t="s">
        <v>93</v>
      </c>
      <c r="B94">
        <f>B34+(14/0.017)*(B20*B51+B35*B50)</f>
        <v>-0.009461786052999096</v>
      </c>
      <c r="C94">
        <f>C34+(14/0.017)*(C20*C51+C35*C50)</f>
        <v>-0.012290390576513946</v>
      </c>
      <c r="D94">
        <f>D34+(14/0.017)*(D20*D51+D35*D50)</f>
        <v>0.004130497698986394</v>
      </c>
      <c r="E94">
        <f>E34+(14/0.017)*(E20*E51+E35*E50)</f>
        <v>0.0010504148099728713</v>
      </c>
      <c r="F94">
        <f>F34+(14/0.017)*(F20*F51+F35*F50)</f>
        <v>-0.028946670683908132</v>
      </c>
    </row>
    <row r="95" spans="1:6" ht="12.75">
      <c r="A95" t="s">
        <v>94</v>
      </c>
      <c r="B95" s="49">
        <f>B35</f>
        <v>0.001163662</v>
      </c>
      <c r="C95" s="49">
        <f>C35</f>
        <v>0.002417411</v>
      </c>
      <c r="D95" s="49">
        <f>D35</f>
        <v>0.001216199</v>
      </c>
      <c r="E95" s="49">
        <f>E35</f>
        <v>-0.0003059254</v>
      </c>
      <c r="F95" s="49">
        <f>F35</f>
        <v>0.006318843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3.3320588400787154</v>
      </c>
      <c r="C103">
        <f>C63*10000/C62</f>
        <v>1.6581838655805006</v>
      </c>
      <c r="D103">
        <f>D63*10000/D62</f>
        <v>1.9130239275648753</v>
      </c>
      <c r="E103">
        <f>E63*10000/E62</f>
        <v>3.5197914148984717</v>
      </c>
      <c r="F103">
        <f>F63*10000/F62</f>
        <v>5.548871879490599</v>
      </c>
      <c r="G103">
        <f>AVERAGE(C103:E103)</f>
        <v>2.3636664026812824</v>
      </c>
      <c r="H103">
        <f>STDEV(C103:E103)</f>
        <v>1.0093089949087437</v>
      </c>
      <c r="I103">
        <f>(B103*B4+C103*C4+D103*D4+E103*E4+F103*F4)/SUM(B4:F4)</f>
        <v>2.928274829387951</v>
      </c>
      <c r="K103">
        <f>(LN(H103)+LN(H123))/2-LN(K114*K115^3)</f>
        <v>-3.7864943535612094</v>
      </c>
    </row>
    <row r="104" spans="1:11" ht="12.75">
      <c r="A104" t="s">
        <v>68</v>
      </c>
      <c r="B104">
        <f>B64*10000/B62</f>
        <v>-0.01997250769201</v>
      </c>
      <c r="C104">
        <f>C64*10000/C62</f>
        <v>0.0586442149097203</v>
      </c>
      <c r="D104">
        <f>D64*10000/D62</f>
        <v>0.03565941792976092</v>
      </c>
      <c r="E104">
        <f>E64*10000/E62</f>
        <v>0.45419370059856007</v>
      </c>
      <c r="F104">
        <f>F64*10000/F62</f>
        <v>-1.3932296595596938</v>
      </c>
      <c r="G104">
        <f>AVERAGE(C104:E104)</f>
        <v>0.1828324444793471</v>
      </c>
      <c r="H104">
        <f>STDEV(C104:E104)</f>
        <v>0.23528657784710183</v>
      </c>
      <c r="I104">
        <f>(B104*B4+C104*C4+D104*D4+E104*E4+F104*F4)/SUM(B4:F4)</f>
        <v>-0.056468513694959005</v>
      </c>
      <c r="K104">
        <f>(LN(H104)+LN(H124))/2-LN(K114*K115^4)</f>
        <v>-3.799535798764209</v>
      </c>
    </row>
    <row r="105" spans="1:11" ht="12.75">
      <c r="A105" t="s">
        <v>69</v>
      </c>
      <c r="B105">
        <f>B65*10000/B62</f>
        <v>0.3902038382668444</v>
      </c>
      <c r="C105">
        <f>C65*10000/C62</f>
        <v>-0.5068130838341843</v>
      </c>
      <c r="D105">
        <f>D65*10000/D62</f>
        <v>-0.07652479371500633</v>
      </c>
      <c r="E105">
        <f>E65*10000/E62</f>
        <v>-0.7395538929815542</v>
      </c>
      <c r="F105">
        <f>F65*10000/F62</f>
        <v>-2.338934355825099</v>
      </c>
      <c r="G105">
        <f>AVERAGE(C105:E105)</f>
        <v>-0.44096392351024827</v>
      </c>
      <c r="H105">
        <f>STDEV(C105:E105)</f>
        <v>0.3363836805718701</v>
      </c>
      <c r="I105">
        <f>(B105*B4+C105*C4+D105*D4+E105*E4+F105*F4)/SUM(B4:F4)</f>
        <v>-0.5730907594233108</v>
      </c>
      <c r="K105">
        <f>(LN(H105)+LN(H125))/2-LN(K114*K115^5)</f>
        <v>-3.644555066061186</v>
      </c>
    </row>
    <row r="106" spans="1:11" ht="12.75">
      <c r="A106" t="s">
        <v>70</v>
      </c>
      <c r="B106">
        <f>B66*10000/B62</f>
        <v>2.696986193572569</v>
      </c>
      <c r="C106">
        <f>C66*10000/C62</f>
        <v>1.5149526512646319</v>
      </c>
      <c r="D106">
        <f>D66*10000/D62</f>
        <v>2.3278033983862443</v>
      </c>
      <c r="E106">
        <f>E66*10000/E62</f>
        <v>1.9767621160855975</v>
      </c>
      <c r="F106">
        <f>F66*10000/F62</f>
        <v>12.985021591169824</v>
      </c>
      <c r="G106">
        <f>AVERAGE(C106:E106)</f>
        <v>1.9398393885788245</v>
      </c>
      <c r="H106">
        <f>STDEV(C106:E106)</f>
        <v>0.4076813095163232</v>
      </c>
      <c r="I106">
        <f>(B106*B4+C106*C4+D106*D4+E106*E4+F106*F4)/SUM(B4:F4)</f>
        <v>3.520429859526583</v>
      </c>
      <c r="K106">
        <f>(LN(H106)+LN(H126))/2-LN(K114*K115^6)</f>
        <v>-2.9793063953840857</v>
      </c>
    </row>
    <row r="107" spans="1:11" ht="12.75">
      <c r="A107" t="s">
        <v>71</v>
      </c>
      <c r="B107">
        <f>B67*10000/B62</f>
        <v>0.018209252296403595</v>
      </c>
      <c r="C107">
        <f>C67*10000/C62</f>
        <v>-0.3461144079301586</v>
      </c>
      <c r="D107">
        <f>D67*10000/D62</f>
        <v>-0.31869263054908276</v>
      </c>
      <c r="E107">
        <f>E67*10000/E62</f>
        <v>-0.3634106257383874</v>
      </c>
      <c r="F107">
        <f>F67*10000/F62</f>
        <v>-0.09622728064287912</v>
      </c>
      <c r="G107">
        <f>AVERAGE(C107:E107)</f>
        <v>-0.3427392214058762</v>
      </c>
      <c r="H107">
        <f>STDEV(C107:E107)</f>
        <v>0.022549250242369156</v>
      </c>
      <c r="I107">
        <f>(B107*B4+C107*C4+D107*D4+E107*E4+F107*F4)/SUM(B4:F4)</f>
        <v>-0.2575389079353843</v>
      </c>
      <c r="K107">
        <f>(LN(H107)+LN(H127))/2-LN(K114*K115^7)</f>
        <v>-4.689699516982369</v>
      </c>
    </row>
    <row r="108" spans="1:9" ht="12.75">
      <c r="A108" t="s">
        <v>72</v>
      </c>
      <c r="B108">
        <f>B68*10000/B62</f>
        <v>-0.03733155432102772</v>
      </c>
      <c r="C108">
        <f>C68*10000/C62</f>
        <v>0.10906093049972938</v>
      </c>
      <c r="D108">
        <f>D68*10000/D62</f>
        <v>-0.027604343581236694</v>
      </c>
      <c r="E108">
        <f>E68*10000/E62</f>
        <v>0.056107768471301354</v>
      </c>
      <c r="F108">
        <f>F68*10000/F62</f>
        <v>-0.12182390521774777</v>
      </c>
      <c r="G108">
        <f>AVERAGE(C108:E108)</f>
        <v>0.04585478512993135</v>
      </c>
      <c r="H108">
        <f>STDEV(C108:E108)</f>
        <v>0.0689071261587305</v>
      </c>
      <c r="I108">
        <f>(B108*B4+C108*C4+D108*D4+E108*E4+F108*F4)/SUM(B4:F4)</f>
        <v>0.01146034398366429</v>
      </c>
    </row>
    <row r="109" spans="1:9" ht="12.75">
      <c r="A109" t="s">
        <v>73</v>
      </c>
      <c r="B109">
        <f>B69*10000/B62</f>
        <v>0.1281877004337346</v>
      </c>
      <c r="C109">
        <f>C69*10000/C62</f>
        <v>-0.04785605637736214</v>
      </c>
      <c r="D109">
        <f>D69*10000/D62</f>
        <v>-0.06308166411676593</v>
      </c>
      <c r="E109">
        <f>E69*10000/E62</f>
        <v>0.014425861933348607</v>
      </c>
      <c r="F109">
        <f>F69*10000/F62</f>
        <v>-0.15082932653574466</v>
      </c>
      <c r="G109">
        <f>AVERAGE(C109:E109)</f>
        <v>-0.03217061952025982</v>
      </c>
      <c r="H109">
        <f>STDEV(C109:E109)</f>
        <v>0.041065543289367346</v>
      </c>
      <c r="I109">
        <f>(B109*B4+C109*C4+D109*D4+E109*E4+F109*F4)/SUM(B4:F4)</f>
        <v>-0.02470310540822769</v>
      </c>
    </row>
    <row r="110" spans="1:11" ht="12.75">
      <c r="A110" t="s">
        <v>74</v>
      </c>
      <c r="B110">
        <f>B70*10000/B62</f>
        <v>-0.3891188028143684</v>
      </c>
      <c r="C110">
        <f>C70*10000/C62</f>
        <v>-0.17186455063768324</v>
      </c>
      <c r="D110">
        <f>D70*10000/D62</f>
        <v>-0.12871142334555188</v>
      </c>
      <c r="E110">
        <f>E70*10000/E62</f>
        <v>-0.1271656980316121</v>
      </c>
      <c r="F110">
        <f>F70*10000/F62</f>
        <v>-0.42543530748839453</v>
      </c>
      <c r="G110">
        <f>AVERAGE(C110:E110)</f>
        <v>-0.1425805573382824</v>
      </c>
      <c r="H110">
        <f>STDEV(C110:E110)</f>
        <v>0.025372455820358835</v>
      </c>
      <c r="I110">
        <f>(B110*B4+C110*C4+D110*D4+E110*E4+F110*F4)/SUM(B4:F4)</f>
        <v>-0.21602076016362673</v>
      </c>
      <c r="K110">
        <f>EXP(AVERAGE(K103:K107))</f>
        <v>0.022824557800733523</v>
      </c>
    </row>
    <row r="111" spans="1:9" ht="12.75">
      <c r="A111" t="s">
        <v>75</v>
      </c>
      <c r="B111">
        <f>B71*10000/B62</f>
        <v>-0.008611067075606176</v>
      </c>
      <c r="C111">
        <f>C71*10000/C62</f>
        <v>-0.023475906162960893</v>
      </c>
      <c r="D111">
        <f>D71*10000/D62</f>
        <v>-0.0024958114395164386</v>
      </c>
      <c r="E111">
        <f>E71*10000/E62</f>
        <v>-0.02128778299010622</v>
      </c>
      <c r="F111">
        <f>F71*10000/F62</f>
        <v>-0.03369729807544723</v>
      </c>
      <c r="G111">
        <f>AVERAGE(C111:E111)</f>
        <v>-0.015753166864194517</v>
      </c>
      <c r="H111">
        <f>STDEV(C111:E111)</f>
        <v>0.011533216177505601</v>
      </c>
      <c r="I111">
        <f>(B111*B4+C111*C4+D111*D4+E111*E4+F111*F4)/SUM(B4:F4)</f>
        <v>-0.01710670638871948</v>
      </c>
    </row>
    <row r="112" spans="1:9" ht="12.75">
      <c r="A112" t="s">
        <v>76</v>
      </c>
      <c r="B112">
        <f>B72*10000/B62</f>
        <v>-0.034858191396117746</v>
      </c>
      <c r="C112">
        <f>C72*10000/C62</f>
        <v>-0.015312266156823793</v>
      </c>
      <c r="D112">
        <f>D72*10000/D62</f>
        <v>-0.022506373707634593</v>
      </c>
      <c r="E112">
        <f>E72*10000/E62</f>
        <v>-0.024097904430396368</v>
      </c>
      <c r="F112">
        <f>F72*10000/F62</f>
        <v>-0.02461433167757268</v>
      </c>
      <c r="G112">
        <f>AVERAGE(C112:E112)</f>
        <v>-0.02063884809828492</v>
      </c>
      <c r="H112">
        <f>STDEV(C112:E112)</f>
        <v>0.0046810894986849365</v>
      </c>
      <c r="I112">
        <f>(B112*B4+C112*C4+D112*D4+E112*E4+F112*F4)/SUM(B4:F4)</f>
        <v>-0.02323117514014813</v>
      </c>
    </row>
    <row r="113" spans="1:9" ht="12.75">
      <c r="A113" t="s">
        <v>77</v>
      </c>
      <c r="B113">
        <f>B73*10000/B62</f>
        <v>0.027029526676173855</v>
      </c>
      <c r="C113">
        <f>C73*10000/C62</f>
        <v>0.03227790333182845</v>
      </c>
      <c r="D113">
        <f>D73*10000/D62</f>
        <v>0.028942607435047386</v>
      </c>
      <c r="E113">
        <f>E73*10000/E62</f>
        <v>0.0360084205294414</v>
      </c>
      <c r="F113">
        <f>F73*10000/F62</f>
        <v>-0.006489156847734462</v>
      </c>
      <c r="G113">
        <f>AVERAGE(C113:E113)</f>
        <v>0.03240964376543908</v>
      </c>
      <c r="H113">
        <f>STDEV(C113:E113)</f>
        <v>0.003534748269341597</v>
      </c>
      <c r="I113">
        <f>(B113*B4+C113*C4+D113*D4+E113*E4+F113*F4)/SUM(B4:F4)</f>
        <v>0.026449274423443157</v>
      </c>
    </row>
    <row r="114" spans="1:11" ht="12.75">
      <c r="A114" t="s">
        <v>78</v>
      </c>
      <c r="B114">
        <f>B74*10000/B62</f>
        <v>-0.2052218539081877</v>
      </c>
      <c r="C114">
        <f>C74*10000/C62</f>
        <v>-0.18979419912939377</v>
      </c>
      <c r="D114">
        <f>D74*10000/D62</f>
        <v>-0.20460897843902126</v>
      </c>
      <c r="E114">
        <f>E74*10000/E62</f>
        <v>-0.20121142855063706</v>
      </c>
      <c r="F114">
        <f>F74*10000/F62</f>
        <v>-0.14475021027994167</v>
      </c>
      <c r="G114">
        <f>AVERAGE(C114:E114)</f>
        <v>-0.19853820203968406</v>
      </c>
      <c r="H114">
        <f>STDEV(C114:E114)</f>
        <v>0.00776073620749915</v>
      </c>
      <c r="I114">
        <f>(B114*B4+C114*C4+D114*D4+E114*E4+F114*F4)/SUM(B4:F4)</f>
        <v>-0.19234518550898602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-0.0016900043527497133</v>
      </c>
      <c r="C115">
        <f>C75*10000/C62</f>
        <v>0.0040135717383919375</v>
      </c>
      <c r="D115">
        <f>D75*10000/D62</f>
        <v>0.00609598096380048</v>
      </c>
      <c r="E115">
        <f>E75*10000/E62</f>
        <v>0.007352131520532691</v>
      </c>
      <c r="F115">
        <f>F75*10000/F62</f>
        <v>0.008881709274814381</v>
      </c>
      <c r="G115">
        <f>AVERAGE(C115:E115)</f>
        <v>0.0058205614075750355</v>
      </c>
      <c r="H115">
        <f>STDEV(C115:E115)</f>
        <v>0.0016862346526197042</v>
      </c>
      <c r="I115">
        <f>(B115*B4+C115*C4+D115*D4+E115*E4+F115*F4)/SUM(B4:F4)</f>
        <v>0.005138237697820692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71.43234640113732</v>
      </c>
      <c r="C122">
        <f>C82*10000/C62</f>
        <v>40.090132959777094</v>
      </c>
      <c r="D122">
        <f>D82*10000/D62</f>
        <v>-27.37313288344328</v>
      </c>
      <c r="E122">
        <f>E82*10000/E62</f>
        <v>-26.038530631426177</v>
      </c>
      <c r="F122">
        <f>F82*10000/F62</f>
        <v>-50.981756034269594</v>
      </c>
      <c r="G122">
        <f>AVERAGE(C122:E122)</f>
        <v>-4.440510185030788</v>
      </c>
      <c r="H122">
        <f>STDEV(C122:E122)</f>
        <v>38.570441078116296</v>
      </c>
      <c r="I122">
        <f>(B122*B4+C122*C4+D122*D4+E122*E4+F122*F4)/SUM(B4:F4)</f>
        <v>0.3745791665767748</v>
      </c>
    </row>
    <row r="123" spans="1:9" ht="12.75">
      <c r="A123" t="s">
        <v>82</v>
      </c>
      <c r="B123">
        <f>B83*10000/B62</f>
        <v>3.4862675777672028</v>
      </c>
      <c r="C123">
        <f>C83*10000/C62</f>
        <v>1.6071956890462622</v>
      </c>
      <c r="D123">
        <f>D83*10000/D62</f>
        <v>2.994598786476225</v>
      </c>
      <c r="E123">
        <f>E83*10000/E62</f>
        <v>0.6239267157907651</v>
      </c>
      <c r="F123">
        <f>F83*10000/F62</f>
        <v>7.35910137309803</v>
      </c>
      <c r="G123">
        <f>AVERAGE(C123:E123)</f>
        <v>1.741907063771084</v>
      </c>
      <c r="H123">
        <f>STDEV(C123:E123)</f>
        <v>1.191063341112558</v>
      </c>
      <c r="I123">
        <f>(B123*B4+C123*C4+D123*D4+E123*E4+F123*F4)/SUM(B4:F4)</f>
        <v>2.742987452580004</v>
      </c>
    </row>
    <row r="124" spans="1:9" ht="12.75">
      <c r="A124" t="s">
        <v>83</v>
      </c>
      <c r="B124">
        <f>B84*10000/B62</f>
        <v>1.0981624124407479</v>
      </c>
      <c r="C124">
        <f>C84*10000/C62</f>
        <v>-2.0578256003901454</v>
      </c>
      <c r="D124">
        <f>D84*10000/D62</f>
        <v>0.5521524499425974</v>
      </c>
      <c r="E124">
        <f>E84*10000/E62</f>
        <v>0.6157087989726789</v>
      </c>
      <c r="F124">
        <f>F84*10000/F62</f>
        <v>0.7796847740372463</v>
      </c>
      <c r="G124">
        <f>AVERAGE(C124:E124)</f>
        <v>-0.29665478382495636</v>
      </c>
      <c r="H124">
        <f>STDEV(C124:E124)</f>
        <v>1.5255496832998194</v>
      </c>
      <c r="I124">
        <f>(B124*B4+C124*C4+D124*D4+E124*E4+F124*F4)/SUM(B4:F4)</f>
        <v>0.048950482040665884</v>
      </c>
    </row>
    <row r="125" spans="1:9" ht="12.75">
      <c r="A125" t="s">
        <v>84</v>
      </c>
      <c r="B125">
        <f>B85*10000/B62</f>
        <v>1.6114308040932674</v>
      </c>
      <c r="C125">
        <f>C85*10000/C62</f>
        <v>0.15821947202851352</v>
      </c>
      <c r="D125">
        <f>D85*10000/D62</f>
        <v>0.9091658640755055</v>
      </c>
      <c r="E125">
        <f>E85*10000/E62</f>
        <v>0.11725028611903944</v>
      </c>
      <c r="F125">
        <f>F85*10000/F62</f>
        <v>-0.8540996405753144</v>
      </c>
      <c r="G125">
        <f>AVERAGE(C125:E125)</f>
        <v>0.3948785407410195</v>
      </c>
      <c r="H125">
        <f>STDEV(C125:E125)</f>
        <v>0.44585671101311675</v>
      </c>
      <c r="I125">
        <f>(B125*B4+C125*C4+D125*D4+E125*E4+F125*F4)/SUM(B4:F4)</f>
        <v>0.4050804378360385</v>
      </c>
    </row>
    <row r="126" spans="1:9" ht="12.75">
      <c r="A126" t="s">
        <v>85</v>
      </c>
      <c r="B126">
        <f>B86*10000/B62</f>
        <v>0.05168095157951467</v>
      </c>
      <c r="C126">
        <f>C86*10000/C62</f>
        <v>0.19232587289235978</v>
      </c>
      <c r="D126">
        <f>D86*10000/D62</f>
        <v>-0.22732109882843035</v>
      </c>
      <c r="E126">
        <f>E86*10000/E62</f>
        <v>-0.6606575563168694</v>
      </c>
      <c r="F126">
        <f>F86*10000/F62</f>
        <v>0.42256850887236996</v>
      </c>
      <c r="G126">
        <f>AVERAGE(C126:E126)</f>
        <v>-0.23188426075097998</v>
      </c>
      <c r="H126">
        <f>STDEV(C126:E126)</f>
        <v>0.4265100226975124</v>
      </c>
      <c r="I126">
        <f>(B126*B4+C126*C4+D126*D4+E126*E4+F126*F4)/SUM(B4:F4)</f>
        <v>-0.10356471962704399</v>
      </c>
    </row>
    <row r="127" spans="1:9" ht="12.75">
      <c r="A127" t="s">
        <v>86</v>
      </c>
      <c r="B127">
        <f>B87*10000/B62</f>
        <v>0.19858880476966462</v>
      </c>
      <c r="C127">
        <f>C87*10000/C62</f>
        <v>0.1092076974928356</v>
      </c>
      <c r="D127">
        <f>D87*10000/D62</f>
        <v>0.25009643552715316</v>
      </c>
      <c r="E127">
        <f>E87*10000/E62</f>
        <v>0.23455252570606897</v>
      </c>
      <c r="F127">
        <f>F87*10000/F62</f>
        <v>0.055054485386504225</v>
      </c>
      <c r="G127">
        <f>AVERAGE(C127:E127)</f>
        <v>0.19795221957535258</v>
      </c>
      <c r="H127">
        <f>STDEV(C127:E127)</f>
        <v>0.07724698008901212</v>
      </c>
      <c r="I127">
        <f>(B127*B4+C127*C4+D127*D4+E127*E4+F127*F4)/SUM(B4:F4)</f>
        <v>0.17901094892134342</v>
      </c>
    </row>
    <row r="128" spans="1:9" ht="12.75">
      <c r="A128" t="s">
        <v>87</v>
      </c>
      <c r="B128">
        <f>B88*10000/B62</f>
        <v>0.1994998408787022</v>
      </c>
      <c r="C128">
        <f>C88*10000/C62</f>
        <v>0.181870301316916</v>
      </c>
      <c r="D128">
        <f>D88*10000/D62</f>
        <v>0.2317012677033915</v>
      </c>
      <c r="E128">
        <f>E88*10000/E62</f>
        <v>0.2764170727339041</v>
      </c>
      <c r="F128">
        <f>F88*10000/F62</f>
        <v>0.19653266949821105</v>
      </c>
      <c r="G128">
        <f>AVERAGE(C128:E128)</f>
        <v>0.22999621391807054</v>
      </c>
      <c r="H128">
        <f>STDEV(C128:E128)</f>
        <v>0.047296441754662424</v>
      </c>
      <c r="I128">
        <f>(B128*B4+C128*C4+D128*D4+E128*E4+F128*F4)/SUM(B4:F4)</f>
        <v>0.22111200527271452</v>
      </c>
    </row>
    <row r="129" spans="1:9" ht="12.75">
      <c r="A129" t="s">
        <v>88</v>
      </c>
      <c r="B129">
        <f>B89*10000/B62</f>
        <v>0.10300868673862304</v>
      </c>
      <c r="C129">
        <f>C89*10000/C62</f>
        <v>0.06436634045715334</v>
      </c>
      <c r="D129">
        <f>D89*10000/D62</f>
        <v>0.11634296045089998</v>
      </c>
      <c r="E129">
        <f>E89*10000/E62</f>
        <v>0.12307841664406047</v>
      </c>
      <c r="F129">
        <f>F89*10000/F62</f>
        <v>-0.029924510510049834</v>
      </c>
      <c r="G129">
        <f>AVERAGE(C129:E129)</f>
        <v>0.10126257251737125</v>
      </c>
      <c r="H129">
        <f>STDEV(C129:E129)</f>
        <v>0.032130056764867215</v>
      </c>
      <c r="I129">
        <f>(B129*B4+C129*C4+D129*D4+E129*E4+F129*F4)/SUM(B4:F4)</f>
        <v>0.08404499496584913</v>
      </c>
    </row>
    <row r="130" spans="1:9" ht="12.75">
      <c r="A130" t="s">
        <v>89</v>
      </c>
      <c r="B130">
        <f>B90*10000/B62</f>
        <v>0.0027872489585731197</v>
      </c>
      <c r="C130">
        <f>C90*10000/C62</f>
        <v>-0.04698375832449557</v>
      </c>
      <c r="D130">
        <f>D90*10000/D62</f>
        <v>0.009840139339803723</v>
      </c>
      <c r="E130">
        <f>E90*10000/E62</f>
        <v>0.04892130843510111</v>
      </c>
      <c r="F130">
        <f>F90*10000/F62</f>
        <v>0.24155027255992556</v>
      </c>
      <c r="G130">
        <f>AVERAGE(C130:E130)</f>
        <v>0.0039258964834697554</v>
      </c>
      <c r="H130">
        <f>STDEV(C130:E130)</f>
        <v>0.048225295841118974</v>
      </c>
      <c r="I130">
        <f>(B130*B4+C130*C4+D130*D4+E130*E4+F130*F4)/SUM(B4:F4)</f>
        <v>0.03539893201744607</v>
      </c>
    </row>
    <row r="131" spans="1:9" ht="12.75">
      <c r="A131" t="s">
        <v>90</v>
      </c>
      <c r="B131">
        <f>B91*10000/B62</f>
        <v>-0.0038936106131480827</v>
      </c>
      <c r="C131">
        <f>C91*10000/C62</f>
        <v>0.048635676676910704</v>
      </c>
      <c r="D131">
        <f>D91*10000/D62</f>
        <v>0.0247293281640424</v>
      </c>
      <c r="E131">
        <f>E91*10000/E62</f>
        <v>0.05748663188599659</v>
      </c>
      <c r="F131">
        <f>F91*10000/F62</f>
        <v>0.05582468691615159</v>
      </c>
      <c r="G131">
        <f>AVERAGE(C131:E131)</f>
        <v>0.043617212242316565</v>
      </c>
      <c r="H131">
        <f>STDEV(C131:E131)</f>
        <v>0.016945470655725492</v>
      </c>
      <c r="I131">
        <f>(B131*B4+C131*C4+D131*D4+E131*E4+F131*F4)/SUM(B4:F4)</f>
        <v>0.038348980268575555</v>
      </c>
    </row>
    <row r="132" spans="1:9" ht="12.75">
      <c r="A132" t="s">
        <v>91</v>
      </c>
      <c r="B132">
        <f>B92*10000/B62</f>
        <v>0.02667138406430047</v>
      </c>
      <c r="C132">
        <f>C92*10000/C62</f>
        <v>0.05827153656365643</v>
      </c>
      <c r="D132">
        <f>D92*10000/D62</f>
        <v>0.026983679451548333</v>
      </c>
      <c r="E132">
        <f>E92*10000/E62</f>
        <v>0.033563840294274415</v>
      </c>
      <c r="F132">
        <f>F92*10000/F62</f>
        <v>0.010331511425769331</v>
      </c>
      <c r="G132">
        <f>AVERAGE(C132:E132)</f>
        <v>0.03960635210315972</v>
      </c>
      <c r="H132">
        <f>STDEV(C132:E132)</f>
        <v>0.016495952909344542</v>
      </c>
      <c r="I132">
        <f>(B132*B4+C132*C4+D132*D4+E132*E4+F132*F4)/SUM(B4:F4)</f>
        <v>0.03383244586346595</v>
      </c>
    </row>
    <row r="133" spans="1:9" ht="12.75">
      <c r="A133" t="s">
        <v>92</v>
      </c>
      <c r="B133">
        <f>B93*10000/B62</f>
        <v>0.10332413021392955</v>
      </c>
      <c r="C133">
        <f>C93*10000/C62</f>
        <v>0.08452412362615386</v>
      </c>
      <c r="D133">
        <f>D93*10000/D62</f>
        <v>0.0923426617620026</v>
      </c>
      <c r="E133">
        <f>E93*10000/E62</f>
        <v>0.09880417465722653</v>
      </c>
      <c r="F133">
        <f>F93*10000/F62</f>
        <v>0.05525234699200617</v>
      </c>
      <c r="G133">
        <f>AVERAGE(C133:E133)</f>
        <v>0.09189032001512766</v>
      </c>
      <c r="H133">
        <f>STDEV(C133:E133)</f>
        <v>0.0071507638860812866</v>
      </c>
      <c r="I133">
        <f>(B133*B4+C133*C4+D133*D4+E133*E4+F133*F4)/SUM(B4:F4)</f>
        <v>0.08867032341734847</v>
      </c>
    </row>
    <row r="134" spans="1:9" ht="12.75">
      <c r="A134" t="s">
        <v>93</v>
      </c>
      <c r="B134">
        <f>B94*10000/B62</f>
        <v>-0.009461844015040882</v>
      </c>
      <c r="C134">
        <f>C94*10000/C62</f>
        <v>-0.012290349966848831</v>
      </c>
      <c r="D134">
        <f>D94*10000/D62</f>
        <v>0.004130491576272721</v>
      </c>
      <c r="E134">
        <f>E94*10000/E62</f>
        <v>0.0010504120269069423</v>
      </c>
      <c r="F134">
        <f>F94*10000/F62</f>
        <v>-0.028947157198539943</v>
      </c>
      <c r="G134">
        <f>AVERAGE(C134:E134)</f>
        <v>-0.0023698154545563886</v>
      </c>
      <c r="H134">
        <f>STDEV(C134:E134)</f>
        <v>0.008728371913753127</v>
      </c>
      <c r="I134">
        <f>(B134*B4+C134*C4+D134*D4+E134*E4+F134*F4)/SUM(B4:F4)</f>
        <v>-0.006938523219710851</v>
      </c>
    </row>
    <row r="135" spans="1:9" ht="12.75">
      <c r="A135" t="s">
        <v>94</v>
      </c>
      <c r="B135">
        <f>B95*10000/B62</f>
        <v>0.0011636691284876968</v>
      </c>
      <c r="C135">
        <f>C95*10000/C62</f>
        <v>0.0024174030124384537</v>
      </c>
      <c r="D135">
        <f>D95*10000/D62</f>
        <v>0.0012161971972055698</v>
      </c>
      <c r="E135">
        <f>E95*10000/E62</f>
        <v>-0.0003059245894530147</v>
      </c>
      <c r="F135">
        <f>F95*10000/F62</f>
        <v>0.006318949202527026</v>
      </c>
      <c r="G135">
        <f>AVERAGE(C135:E135)</f>
        <v>0.0011092252067303363</v>
      </c>
      <c r="H135">
        <f>STDEV(C135:E135)</f>
        <v>0.0013648115481141193</v>
      </c>
      <c r="I135">
        <f>(B135*B4+C135*C4+D135*D4+E135*E4+F135*F4)/SUM(B4:F4)</f>
        <v>0.001810924515590956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2005-12-09T07:22:35Z</cp:lastPrinted>
  <dcterms:created xsi:type="dcterms:W3CDTF">2005-12-09T07:22:35Z</dcterms:created>
  <dcterms:modified xsi:type="dcterms:W3CDTF">2005-12-09T07:53:59Z</dcterms:modified>
  <cp:category/>
  <cp:version/>
  <cp:contentType/>
  <cp:contentStatus/>
</cp:coreProperties>
</file>