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<sst xmlns="http://schemas.openxmlformats.org/spreadsheetml/2006/main" count="204" uniqueCount="98">
  <si>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12/12/2005       06:59:12</t>
  </si>
  <si>
    <t>LISSNER</t>
  </si>
  <si>
    <t>HCMQAP762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</si>
  <si>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</si>
  <si>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</si>
  <si>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</si>
  <si>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</si>
  <si>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</si>
  <si>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</si>
  <si>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</si>
  <si>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</si>
  <si>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</si>
  <si>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</si>
  <si>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</si>
  <si>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</si>
  <si>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</si>
  <si>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</si>
  <si>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</si>
  <si>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</si>
  <si>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</si>
  <si>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</si>
  <si>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</si>
  <si>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</si>
  <si>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</si>
  <si>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</si>
  <si>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</si>
  <si>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</si>
  <si>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</si>
  <si>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</si>
  <si>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</si>
  <si>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</si>
  <si>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a3!</t>
  </si>
  <si>
    <t>a4</t>
  </si>
  <si>
    <t>a5*!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</si>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</sst>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a5*!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1243058"/>
        <c:axId val="12752067"/>
      </c:lineChart>
      <c:catAx>
        <c:axId val="31243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30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-0.003748</v>
      </c>
      <c r="D4" s="12">
        <v>-0.003747</v>
      </c>
      <c r="E4" s="12">
        <v>-0.003748</v>
      </c>
      <c r="F4" s="24">
        <v>-0.002075</v>
      </c>
      <c r="G4" s="34">
        <v>-0.011679</v>
      </c>
    </row>
    <row r="5" spans="1:7" ht="12.75" thickBot="1">
      <c r="A5" s="44" t="s">
        <v>13</v>
      </c>
      <c r="B5" s="45">
        <v>4.651602</v>
      </c>
      <c r="C5" s="46">
        <v>2.271846</v>
      </c>
      <c r="D5" s="46">
        <v>-0.039992</v>
      </c>
      <c r="E5" s="46">
        <v>-2.772114</v>
      </c>
      <c r="F5" s="47">
        <v>-4.154599</v>
      </c>
      <c r="G5" s="48">
        <v>5.799105</v>
      </c>
    </row>
    <row r="6" spans="1:7" ht="12.75" thickTop="1">
      <c r="A6" s="6" t="s">
        <v>14</v>
      </c>
      <c r="B6" s="39">
        <v>-15.55165</v>
      </c>
      <c r="C6" s="40">
        <v>49.49816</v>
      </c>
      <c r="D6" s="40">
        <v>37.23704</v>
      </c>
      <c r="E6" s="40">
        <v>55.41068</v>
      </c>
      <c r="F6" s="41">
        <v>-239.7933</v>
      </c>
      <c r="G6" s="42">
        <v>0.007446779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-0.3369195</v>
      </c>
      <c r="C8" s="13">
        <v>-1.251381</v>
      </c>
      <c r="D8" s="13">
        <v>-0.4403778</v>
      </c>
      <c r="E8" s="13">
        <v>-1.094916</v>
      </c>
      <c r="F8" s="25">
        <v>-5.016939</v>
      </c>
      <c r="G8" s="35">
        <v>-1.387662</v>
      </c>
    </row>
    <row r="9" spans="1:7" ht="12">
      <c r="A9" s="20" t="s">
        <v>17</v>
      </c>
      <c r="B9" s="29">
        <v>-0.2623348</v>
      </c>
      <c r="C9" s="13">
        <v>-0.3418842</v>
      </c>
      <c r="D9" s="13">
        <v>-0.4044779</v>
      </c>
      <c r="E9" s="13">
        <v>-0.1133185</v>
      </c>
      <c r="F9" s="25">
        <v>-2.26538</v>
      </c>
      <c r="G9" s="35">
        <v>-0.546587</v>
      </c>
    </row>
    <row r="10" spans="1:7" ht="12">
      <c r="A10" s="20" t="s">
        <v>18</v>
      </c>
      <c r="B10" s="29">
        <v>0.5967793</v>
      </c>
      <c r="C10" s="13">
        <v>0.3396001</v>
      </c>
      <c r="D10" s="13">
        <v>-0.3724965</v>
      </c>
      <c r="E10" s="13">
        <v>0.3113957</v>
      </c>
      <c r="F10" s="25">
        <v>-2.547746</v>
      </c>
      <c r="G10" s="35">
        <v>-0.1858197</v>
      </c>
    </row>
    <row r="11" spans="1:7" ht="12">
      <c r="A11" s="21" t="s">
        <v>19</v>
      </c>
      <c r="B11" s="31">
        <v>2.007316</v>
      </c>
      <c r="C11" s="15">
        <v>0.5926621</v>
      </c>
      <c r="D11" s="15">
        <v>0.4109498</v>
      </c>
      <c r="E11" s="15">
        <v>-0.2487606</v>
      </c>
      <c r="F11" s="27">
        <v>12.6143</v>
      </c>
      <c r="G11" s="37">
        <v>2.152901</v>
      </c>
    </row>
    <row r="12" spans="1:7" ht="12">
      <c r="A12" s="20" t="s">
        <v>20</v>
      </c>
      <c r="B12" s="29">
        <v>-0.04867305</v>
      </c>
      <c r="C12" s="13">
        <v>-0.06139866</v>
      </c>
      <c r="D12" s="13">
        <v>0.3838148</v>
      </c>
      <c r="E12" s="13">
        <v>0.4472092</v>
      </c>
      <c r="F12" s="25">
        <v>0.1397532</v>
      </c>
      <c r="G12" s="35">
        <v>0.1967385</v>
      </c>
    </row>
    <row r="13" spans="1:7" ht="12">
      <c r="A13" s="20" t="s">
        <v>21</v>
      </c>
      <c r="B13" s="29">
        <v>-0.09488809</v>
      </c>
      <c r="C13" s="13">
        <v>-0.2174167</v>
      </c>
      <c r="D13" s="13">
        <v>0.004576695</v>
      </c>
      <c r="E13" s="13">
        <v>-0.1955802</v>
      </c>
      <c r="F13" s="25">
        <v>-0.3468009</v>
      </c>
      <c r="G13" s="35">
        <v>-0.1582087</v>
      </c>
    </row>
    <row r="14" spans="1:7" ht="12">
      <c r="A14" s="20" t="s">
        <v>22</v>
      </c>
      <c r="B14" s="29">
        <v>0.009717876</v>
      </c>
      <c r="C14" s="13">
        <v>0.05797515</v>
      </c>
      <c r="D14" s="13">
        <v>-0.02455592</v>
      </c>
      <c r="E14" s="13">
        <v>0.0294018</v>
      </c>
      <c r="F14" s="25">
        <v>0.2414532</v>
      </c>
      <c r="G14" s="35">
        <v>0.04868811</v>
      </c>
    </row>
    <row r="15" spans="1:7" ht="12">
      <c r="A15" s="21" t="s">
        <v>23</v>
      </c>
      <c r="B15" s="31">
        <v>-0.402818</v>
      </c>
      <c r="C15" s="15">
        <v>-0.2050544</v>
      </c>
      <c r="D15" s="15">
        <v>-0.1823048</v>
      </c>
      <c r="E15" s="15">
        <v>-0.2332437</v>
      </c>
      <c r="F15" s="27">
        <v>-0.4177624</v>
      </c>
      <c r="G15" s="37">
        <v>-0.2633546</v>
      </c>
    </row>
    <row r="16" spans="1:7" ht="12">
      <c r="A16" s="20" t="s">
        <v>24</v>
      </c>
      <c r="B16" s="29">
        <v>0.00202613</v>
      </c>
      <c r="C16" s="13">
        <v>-0.04226004</v>
      </c>
      <c r="D16" s="13">
        <v>-0.01150138</v>
      </c>
      <c r="E16" s="13">
        <v>-0.02534041</v>
      </c>
      <c r="F16" s="25">
        <v>-0.05012562</v>
      </c>
      <c r="G16" s="35">
        <v>-0.02542426</v>
      </c>
    </row>
    <row r="17" spans="1:7" ht="12">
      <c r="A17" s="20" t="s">
        <v>25</v>
      </c>
      <c r="B17" s="29">
        <v>-0.0248608</v>
      </c>
      <c r="C17" s="13">
        <v>-0.001097266</v>
      </c>
      <c r="D17" s="13">
        <v>-0.02108509</v>
      </c>
      <c r="E17" s="13">
        <v>-0.02724153</v>
      </c>
      <c r="F17" s="25">
        <v>-0.03210156</v>
      </c>
      <c r="G17" s="35">
        <v>-0.01976978</v>
      </c>
    </row>
    <row r="18" spans="1:7" ht="12">
      <c r="A18" s="20" t="s">
        <v>26</v>
      </c>
      <c r="B18" s="29">
        <v>0.009789427</v>
      </c>
      <c r="C18" s="13">
        <v>0.002751752</v>
      </c>
      <c r="D18" s="13">
        <v>-0.0001165783</v>
      </c>
      <c r="E18" s="13">
        <v>0.00172984</v>
      </c>
      <c r="F18" s="25">
        <v>0.04456447</v>
      </c>
      <c r="G18" s="35">
        <v>0.008393566</v>
      </c>
    </row>
    <row r="19" spans="1:7" ht="12">
      <c r="A19" s="21" t="s">
        <v>27</v>
      </c>
      <c r="B19" s="31">
        <v>-0.1922689</v>
      </c>
      <c r="C19" s="15">
        <v>-0.1834028</v>
      </c>
      <c r="D19" s="15">
        <v>-0.1765653</v>
      </c>
      <c r="E19" s="15">
        <v>-0.1762494</v>
      </c>
      <c r="F19" s="27">
        <v>-0.1366396</v>
      </c>
      <c r="G19" s="37">
        <v>-0.1750906</v>
      </c>
    </row>
    <row r="20" spans="1:7" ht="12.75" thickBot="1">
      <c r="A20" s="44" t="s">
        <v>28</v>
      </c>
      <c r="B20" s="45">
        <v>-0.00437543</v>
      </c>
      <c r="C20" s="46">
        <v>-0.004326755</v>
      </c>
      <c r="D20" s="46">
        <v>-0.006174247</v>
      </c>
      <c r="E20" s="46">
        <v>-0.009057425</v>
      </c>
      <c r="F20" s="47">
        <v>-0.01049055</v>
      </c>
      <c r="G20" s="48">
        <v>-0.006737375</v>
      </c>
    </row>
    <row r="21" spans="1:7" ht="12.75" thickTop="1">
      <c r="A21" s="6" t="s">
        <v>29</v>
      </c>
      <c r="B21" s="39">
        <v>6.545871</v>
      </c>
      <c r="C21" s="40">
        <v>40.06034</v>
      </c>
      <c r="D21" s="40">
        <v>-7.636065</v>
      </c>
      <c r="E21" s="40">
        <v>-14.20424</v>
      </c>
      <c r="F21" s="41">
        <v>-39.95929</v>
      </c>
      <c r="G21" s="43">
        <v>0.009589296</v>
      </c>
    </row>
    <row r="22" spans="1:7" ht="12">
      <c r="A22" s="20" t="s">
        <v>30</v>
      </c>
      <c r="B22" s="29">
        <v>93.03471</v>
      </c>
      <c r="C22" s="13">
        <v>45.43723</v>
      </c>
      <c r="D22" s="13">
        <v>-0.7998393</v>
      </c>
      <c r="E22" s="13">
        <v>-55.44285</v>
      </c>
      <c r="F22" s="25">
        <v>-83.0939</v>
      </c>
      <c r="G22" s="36">
        <v>0</v>
      </c>
    </row>
    <row r="23" spans="1:7" ht="12">
      <c r="A23" s="20" t="s">
        <v>31</v>
      </c>
      <c r="B23" s="49">
        <v>-1.348173</v>
      </c>
      <c r="C23" s="50">
        <v>-4.234721</v>
      </c>
      <c r="D23" s="50">
        <v>-2.799901</v>
      </c>
      <c r="E23" s="50">
        <v>-6.49351</v>
      </c>
      <c r="F23" s="51">
        <v>3.874362</v>
      </c>
      <c r="G23" s="35">
        <v>-2.934656</v>
      </c>
    </row>
    <row r="24" spans="1:7" ht="12">
      <c r="A24" s="20" t="s">
        <v>32</v>
      </c>
      <c r="B24" s="29">
        <v>-1.201285</v>
      </c>
      <c r="C24" s="13">
        <v>-2.219852</v>
      </c>
      <c r="D24" s="13">
        <v>-1.812155</v>
      </c>
      <c r="E24" s="13">
        <v>-2.186969</v>
      </c>
      <c r="F24" s="25">
        <v>-0.6582847</v>
      </c>
      <c r="G24" s="35">
        <v>-1.758263</v>
      </c>
    </row>
    <row r="25" spans="1:7" ht="12">
      <c r="A25" s="20" t="s">
        <v>33</v>
      </c>
      <c r="B25" s="49">
        <v>0.1814797</v>
      </c>
      <c r="C25" s="50">
        <v>-2.115901</v>
      </c>
      <c r="D25" s="50">
        <v>-1.305222</v>
      </c>
      <c r="E25" s="50">
        <v>-2.63209</v>
      </c>
      <c r="F25" s="51">
        <v>-1.244834</v>
      </c>
      <c r="G25" s="52">
        <v>-1.596186</v>
      </c>
    </row>
    <row r="26" spans="1:7" ht="12">
      <c r="A26" s="21" t="s">
        <v>34</v>
      </c>
      <c r="B26" s="31">
        <v>0.09627558</v>
      </c>
      <c r="C26" s="15">
        <v>-0.09901455</v>
      </c>
      <c r="D26" s="15">
        <v>-0.06189948</v>
      </c>
      <c r="E26" s="15">
        <v>-0.08197971</v>
      </c>
      <c r="F26" s="27">
        <v>0.8077696</v>
      </c>
      <c r="G26" s="37">
        <v>0.06323322</v>
      </c>
    </row>
    <row r="27" spans="1:7" ht="12">
      <c r="A27" s="20" t="s">
        <v>35</v>
      </c>
      <c r="B27" s="29">
        <v>0.1920081</v>
      </c>
      <c r="C27" s="13">
        <v>0.4671107</v>
      </c>
      <c r="D27" s="13">
        <v>0.195585</v>
      </c>
      <c r="E27" s="13">
        <v>0.2283414</v>
      </c>
      <c r="F27" s="25">
        <v>0.6056883</v>
      </c>
      <c r="G27" s="35">
        <v>0.3229355</v>
      </c>
    </row>
    <row r="28" spans="1:7" ht="12">
      <c r="A28" s="20" t="s">
        <v>36</v>
      </c>
      <c r="B28" s="29">
        <v>-0.1108555</v>
      </c>
      <c r="C28" s="13">
        <v>-0.2860593</v>
      </c>
      <c r="D28" s="13">
        <v>-0.4944032</v>
      </c>
      <c r="E28" s="13">
        <v>-0.5652664</v>
      </c>
      <c r="F28" s="25">
        <v>0.01958805</v>
      </c>
      <c r="G28" s="35">
        <v>-0.3372894</v>
      </c>
    </row>
    <row r="29" spans="1:7" ht="12">
      <c r="A29" s="20" t="s">
        <v>37</v>
      </c>
      <c r="B29" s="29">
        <v>0.1266319</v>
      </c>
      <c r="C29" s="13">
        <v>0.08339924</v>
      </c>
      <c r="D29" s="13">
        <v>0.01880159</v>
      </c>
      <c r="E29" s="13">
        <v>0.1123768</v>
      </c>
      <c r="F29" s="25">
        <v>-0.1212386</v>
      </c>
      <c r="G29" s="35">
        <v>0.05383804</v>
      </c>
    </row>
    <row r="30" spans="1:7" ht="12">
      <c r="A30" s="21" t="s">
        <v>38</v>
      </c>
      <c r="B30" s="31">
        <v>-0.1052236</v>
      </c>
      <c r="C30" s="15">
        <v>-0.03694426</v>
      </c>
      <c r="D30" s="15">
        <v>-0.02906101</v>
      </c>
      <c r="E30" s="15">
        <v>-0.0549687</v>
      </c>
      <c r="F30" s="27">
        <v>0.2822211</v>
      </c>
      <c r="G30" s="37">
        <v>-0.006785111</v>
      </c>
    </row>
    <row r="31" spans="1:7" ht="12">
      <c r="A31" s="20" t="s">
        <v>39</v>
      </c>
      <c r="B31" s="29">
        <v>0.02854686</v>
      </c>
      <c r="C31" s="13">
        <v>0.08538256</v>
      </c>
      <c r="D31" s="13">
        <v>0.0287116</v>
      </c>
      <c r="E31" s="13">
        <v>0.05086162</v>
      </c>
      <c r="F31" s="25">
        <v>0.04256313</v>
      </c>
      <c r="G31" s="35">
        <v>0.04949818</v>
      </c>
    </row>
    <row r="32" spans="1:7" ht="12">
      <c r="A32" s="20" t="s">
        <v>40</v>
      </c>
      <c r="B32" s="29">
        <v>0.01063679</v>
      </c>
      <c r="C32" s="13">
        <v>-0.004003199</v>
      </c>
      <c r="D32" s="13">
        <v>-0.04212643</v>
      </c>
      <c r="E32" s="13">
        <v>-0.02282617</v>
      </c>
      <c r="F32" s="25">
        <v>-0.001101941</v>
      </c>
      <c r="G32" s="35">
        <v>-0.01519997</v>
      </c>
    </row>
    <row r="33" spans="1:7" ht="12">
      <c r="A33" s="20" t="s">
        <v>41</v>
      </c>
      <c r="B33" s="29">
        <v>0.09080105</v>
      </c>
      <c r="C33" s="13">
        <v>0.09097523</v>
      </c>
      <c r="D33" s="13">
        <v>0.09845115</v>
      </c>
      <c r="E33" s="13">
        <v>0.1156572</v>
      </c>
      <c r="F33" s="25">
        <v>0.07539583</v>
      </c>
      <c r="G33" s="35">
        <v>0.09661426</v>
      </c>
    </row>
    <row r="34" spans="1:7" ht="12">
      <c r="A34" s="21" t="s">
        <v>42</v>
      </c>
      <c r="B34" s="31">
        <v>-0.01779501</v>
      </c>
      <c r="C34" s="15">
        <v>0.00113906</v>
      </c>
      <c r="D34" s="15">
        <v>-0.003064824</v>
      </c>
      <c r="E34" s="15">
        <v>0.003940335</v>
      </c>
      <c r="F34" s="27">
        <v>-0.0160473</v>
      </c>
      <c r="G34" s="37">
        <v>-0.00425452</v>
      </c>
    </row>
    <row r="35" spans="1:7" ht="12.75" thickBot="1">
      <c r="A35" s="22" t="s">
        <v>43</v>
      </c>
      <c r="B35" s="32">
        <v>0.003795096</v>
      </c>
      <c r="C35" s="16">
        <v>-0.009463235</v>
      </c>
      <c r="D35" s="16">
        <v>-0.0042034</v>
      </c>
      <c r="E35" s="16">
        <v>-0.005899595</v>
      </c>
      <c r="F35" s="28">
        <v>0.002723055</v>
      </c>
      <c r="G35" s="38">
        <v>-0.003796674</v>
      </c>
    </row>
    <row r="36" spans="1:7" ht="12">
      <c r="A36" s="4" t="s">
        <v>44</v>
      </c>
      <c r="B36" s="3">
        <v>16.43982</v>
      </c>
      <c r="C36" s="3">
        <v>16.44592</v>
      </c>
      <c r="D36" s="3">
        <v>16.46423</v>
      </c>
      <c r="E36" s="3">
        <v>16.47949</v>
      </c>
      <c r="F36" s="3">
        <v>16.4978</v>
      </c>
      <c r="G36" s="3"/>
    </row>
    <row r="37" spans="1:6" ht="12">
      <c r="A37" s="4" t="s">
        <v>45</v>
      </c>
      <c r="B37" s="2">
        <v>0.1607259</v>
      </c>
      <c r="C37" s="2">
        <v>0.06612142</v>
      </c>
      <c r="D37" s="2">
        <v>0.004069011</v>
      </c>
      <c r="E37" s="2">
        <v>-0.03153483</v>
      </c>
      <c r="F37" s="2">
        <v>-0.05594889</v>
      </c>
    </row>
    <row r="38" spans="1:7" ht="12">
      <c r="A38" s="4" t="s">
        <v>53</v>
      </c>
      <c r="B38" s="2">
        <v>2.633199E-05</v>
      </c>
      <c r="C38" s="2">
        <v>-8.445457E-05</v>
      </c>
      <c r="D38" s="2">
        <v>-6.330401E-05</v>
      </c>
      <c r="E38" s="2">
        <v>-9.432914E-05</v>
      </c>
      <c r="F38" s="2">
        <v>0.000407056</v>
      </c>
      <c r="G38" s="2">
        <v>0.0002134691</v>
      </c>
    </row>
    <row r="39" spans="1:7" ht="12.75" thickBot="1">
      <c r="A39" s="4" t="s">
        <v>54</v>
      </c>
      <c r="B39" s="2">
        <v>-1.137296E-05</v>
      </c>
      <c r="C39" s="2">
        <v>-6.771885E-05</v>
      </c>
      <c r="D39" s="2">
        <v>1.297625E-05</v>
      </c>
      <c r="E39" s="2">
        <v>2.362422E-05</v>
      </c>
      <c r="F39" s="2">
        <v>7.131318E-05</v>
      </c>
      <c r="G39" s="2">
        <v>0.000773039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3.116461</v>
      </c>
      <c r="F40" s="17" t="s">
        <v>48</v>
      </c>
      <c r="G40" s="8">
        <v>54.931389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0.003748</v>
      </c>
      <c r="D4">
        <v>0.003747</v>
      </c>
      <c r="E4">
        <v>0.003748</v>
      </c>
      <c r="F4">
        <v>0.002075</v>
      </c>
      <c r="G4">
        <v>0.011679</v>
      </c>
    </row>
    <row r="5" spans="1:7" ht="12.75">
      <c r="A5" t="s">
        <v>13</v>
      </c>
      <c r="B5">
        <v>4.651602</v>
      </c>
      <c r="C5">
        <v>2.271846</v>
      </c>
      <c r="D5">
        <v>-0.039992</v>
      </c>
      <c r="E5">
        <v>-2.772114</v>
      </c>
      <c r="F5">
        <v>-4.154599</v>
      </c>
      <c r="G5">
        <v>5.799105</v>
      </c>
    </row>
    <row r="6" spans="1:7" ht="12.75">
      <c r="A6" t="s">
        <v>14</v>
      </c>
      <c r="B6" s="53">
        <v>-15.55165</v>
      </c>
      <c r="C6" s="53">
        <v>49.49816</v>
      </c>
      <c r="D6" s="53">
        <v>37.23704</v>
      </c>
      <c r="E6" s="53">
        <v>55.41068</v>
      </c>
      <c r="F6" s="53">
        <v>-239.7933</v>
      </c>
      <c r="G6" s="53">
        <v>0.007446779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-0.3369195</v>
      </c>
      <c r="C8" s="53">
        <v>-1.251381</v>
      </c>
      <c r="D8" s="53">
        <v>-0.4403778</v>
      </c>
      <c r="E8" s="53">
        <v>-1.094916</v>
      </c>
      <c r="F8" s="53">
        <v>-5.016939</v>
      </c>
      <c r="G8" s="53">
        <v>-1.387662</v>
      </c>
    </row>
    <row r="9" spans="1:7" ht="12.75">
      <c r="A9" t="s">
        <v>17</v>
      </c>
      <c r="B9" s="53">
        <v>-0.2623348</v>
      </c>
      <c r="C9" s="53">
        <v>-0.3418842</v>
      </c>
      <c r="D9" s="53">
        <v>-0.4044779</v>
      </c>
      <c r="E9" s="53">
        <v>-0.1133185</v>
      </c>
      <c r="F9" s="53">
        <v>-2.26538</v>
      </c>
      <c r="G9" s="53">
        <v>-0.546587</v>
      </c>
    </row>
    <row r="10" spans="1:7" ht="12.75">
      <c r="A10" t="s">
        <v>18</v>
      </c>
      <c r="B10" s="53">
        <v>0.5967793</v>
      </c>
      <c r="C10" s="53">
        <v>0.3396001</v>
      </c>
      <c r="D10" s="53">
        <v>-0.3724965</v>
      </c>
      <c r="E10" s="53">
        <v>0.3113957</v>
      </c>
      <c r="F10" s="53">
        <v>-2.547746</v>
      </c>
      <c r="G10" s="53">
        <v>-0.1858197</v>
      </c>
    </row>
    <row r="11" spans="1:7" ht="12.75">
      <c r="A11" t="s">
        <v>19</v>
      </c>
      <c r="B11" s="53">
        <v>2.007316</v>
      </c>
      <c r="C11" s="53">
        <v>0.5926621</v>
      </c>
      <c r="D11" s="53">
        <v>0.4109498</v>
      </c>
      <c r="E11" s="53">
        <v>-0.2487606</v>
      </c>
      <c r="F11" s="53">
        <v>12.6143</v>
      </c>
      <c r="G11" s="53">
        <v>2.152901</v>
      </c>
    </row>
    <row r="12" spans="1:7" ht="12.75">
      <c r="A12" t="s">
        <v>20</v>
      </c>
      <c r="B12" s="53">
        <v>-0.04867305</v>
      </c>
      <c r="C12" s="53">
        <v>-0.06139866</v>
      </c>
      <c r="D12" s="53">
        <v>0.3838148</v>
      </c>
      <c r="E12" s="53">
        <v>0.4472092</v>
      </c>
      <c r="F12" s="53">
        <v>0.1397532</v>
      </c>
      <c r="G12" s="53">
        <v>0.1967385</v>
      </c>
    </row>
    <row r="13" spans="1:7" ht="12.75">
      <c r="A13" t="s">
        <v>21</v>
      </c>
      <c r="B13" s="53">
        <v>-0.09488809</v>
      </c>
      <c r="C13" s="53">
        <v>-0.2174167</v>
      </c>
      <c r="D13" s="53">
        <v>0.004576695</v>
      </c>
      <c r="E13" s="53">
        <v>-0.1955802</v>
      </c>
      <c r="F13" s="53">
        <v>-0.3468009</v>
      </c>
      <c r="G13" s="53">
        <v>-0.1582087</v>
      </c>
    </row>
    <row r="14" spans="1:7" ht="12.75">
      <c r="A14" t="s">
        <v>22</v>
      </c>
      <c r="B14" s="53">
        <v>0.009717876</v>
      </c>
      <c r="C14" s="53">
        <v>0.05797515</v>
      </c>
      <c r="D14" s="53">
        <v>-0.02455592</v>
      </c>
      <c r="E14" s="53">
        <v>0.0294018</v>
      </c>
      <c r="F14" s="53">
        <v>0.2414532</v>
      </c>
      <c r="G14" s="53">
        <v>0.04868811</v>
      </c>
    </row>
    <row r="15" spans="1:7" ht="12.75">
      <c r="A15" t="s">
        <v>23</v>
      </c>
      <c r="B15" s="53">
        <v>-0.402818</v>
      </c>
      <c r="C15" s="53">
        <v>-0.2050544</v>
      </c>
      <c r="D15" s="53">
        <v>-0.1823048</v>
      </c>
      <c r="E15" s="53">
        <v>-0.2332437</v>
      </c>
      <c r="F15" s="53">
        <v>-0.4177624</v>
      </c>
      <c r="G15" s="53">
        <v>-0.2633546</v>
      </c>
    </row>
    <row r="16" spans="1:7" ht="12.75">
      <c r="A16" t="s">
        <v>24</v>
      </c>
      <c r="B16" s="53">
        <v>0.00202613</v>
      </c>
      <c r="C16" s="53">
        <v>-0.04226004</v>
      </c>
      <c r="D16" s="53">
        <v>-0.01150138</v>
      </c>
      <c r="E16" s="53">
        <v>-0.02534041</v>
      </c>
      <c r="F16" s="53">
        <v>-0.05012562</v>
      </c>
      <c r="G16" s="53">
        <v>-0.02542426</v>
      </c>
    </row>
    <row r="17" spans="1:7" ht="12.75">
      <c r="A17" t="s">
        <v>25</v>
      </c>
      <c r="B17" s="53">
        <v>-0.0248608</v>
      </c>
      <c r="C17" s="53">
        <v>-0.001097266</v>
      </c>
      <c r="D17" s="53">
        <v>-0.02108509</v>
      </c>
      <c r="E17" s="53">
        <v>-0.02724153</v>
      </c>
      <c r="F17" s="53">
        <v>-0.03210156</v>
      </c>
      <c r="G17" s="53">
        <v>-0.01976978</v>
      </c>
    </row>
    <row r="18" spans="1:7" ht="12.75">
      <c r="A18" t="s">
        <v>26</v>
      </c>
      <c r="B18" s="53">
        <v>0.009789427</v>
      </c>
      <c r="C18" s="53">
        <v>0.002751752</v>
      </c>
      <c r="D18" s="53">
        <v>-0.0001165783</v>
      </c>
      <c r="E18" s="53">
        <v>0.00172984</v>
      </c>
      <c r="F18" s="53">
        <v>0.04456447</v>
      </c>
      <c r="G18" s="53">
        <v>0.008393566</v>
      </c>
    </row>
    <row r="19" spans="1:7" ht="12.75">
      <c r="A19" t="s">
        <v>27</v>
      </c>
      <c r="B19" s="53">
        <v>-0.1922689</v>
      </c>
      <c r="C19" s="53">
        <v>-0.1834028</v>
      </c>
      <c r="D19" s="53">
        <v>-0.1765653</v>
      </c>
      <c r="E19" s="53">
        <v>-0.1762494</v>
      </c>
      <c r="F19" s="53">
        <v>-0.1366396</v>
      </c>
      <c r="G19" s="53">
        <v>-0.1750906</v>
      </c>
    </row>
    <row r="20" spans="1:7" ht="12.75">
      <c r="A20" t="s">
        <v>28</v>
      </c>
      <c r="B20" s="53">
        <v>-0.00437543</v>
      </c>
      <c r="C20" s="53">
        <v>-0.004326755</v>
      </c>
      <c r="D20" s="53">
        <v>-0.006174247</v>
      </c>
      <c r="E20" s="53">
        <v>-0.009057425</v>
      </c>
      <c r="F20" s="53">
        <v>-0.01049055</v>
      </c>
      <c r="G20" s="53">
        <v>-0.006737375</v>
      </c>
    </row>
    <row r="21" spans="1:7" ht="12.75">
      <c r="A21" t="s">
        <v>29</v>
      </c>
      <c r="B21" s="53">
        <v>6.545871</v>
      </c>
      <c r="C21" s="53">
        <v>40.06034</v>
      </c>
      <c r="D21" s="53">
        <v>-7.636065</v>
      </c>
      <c r="E21" s="53">
        <v>-14.20424</v>
      </c>
      <c r="F21" s="53">
        <v>-39.95929</v>
      </c>
      <c r="G21" s="53">
        <v>0.009589296</v>
      </c>
    </row>
    <row r="22" spans="1:7" ht="12.75">
      <c r="A22" t="s">
        <v>30</v>
      </c>
      <c r="B22" s="53">
        <v>93.03471</v>
      </c>
      <c r="C22" s="53">
        <v>45.43723</v>
      </c>
      <c r="D22" s="53">
        <v>-0.7998393</v>
      </c>
      <c r="E22" s="53">
        <v>-55.44285</v>
      </c>
      <c r="F22" s="53">
        <v>-83.0939</v>
      </c>
      <c r="G22" s="53">
        <v>0</v>
      </c>
    </row>
    <row r="23" spans="1:7" ht="12.75">
      <c r="A23" t="s">
        <v>31</v>
      </c>
      <c r="B23" s="53">
        <v>-1.348173</v>
      </c>
      <c r="C23" s="53">
        <v>-4.234721</v>
      </c>
      <c r="D23" s="53">
        <v>-2.799901</v>
      </c>
      <c r="E23" s="53">
        <v>-6.49351</v>
      </c>
      <c r="F23" s="53">
        <v>3.874362</v>
      </c>
      <c r="G23" s="53">
        <v>-2.934656</v>
      </c>
    </row>
    <row r="24" spans="1:7" ht="12.75">
      <c r="A24" t="s">
        <v>32</v>
      </c>
      <c r="B24" s="53">
        <v>-1.201285</v>
      </c>
      <c r="C24" s="53">
        <v>-2.219852</v>
      </c>
      <c r="D24" s="53">
        <v>-1.812155</v>
      </c>
      <c r="E24" s="53">
        <v>-2.186969</v>
      </c>
      <c r="F24" s="53">
        <v>-0.6582847</v>
      </c>
      <c r="G24" s="53">
        <v>-1.758263</v>
      </c>
    </row>
    <row r="25" spans="1:7" ht="12.75">
      <c r="A25" t="s">
        <v>33</v>
      </c>
      <c r="B25" s="53">
        <v>0.1814797</v>
      </c>
      <c r="C25" s="53">
        <v>-2.115901</v>
      </c>
      <c r="D25" s="53">
        <v>-1.305222</v>
      </c>
      <c r="E25" s="53">
        <v>-2.63209</v>
      </c>
      <c r="F25" s="53">
        <v>-1.244834</v>
      </c>
      <c r="G25" s="53">
        <v>-1.596186</v>
      </c>
    </row>
    <row r="26" spans="1:7" ht="12.75">
      <c r="A26" t="s">
        <v>34</v>
      </c>
      <c r="B26" s="53">
        <v>0.09627558</v>
      </c>
      <c r="C26" s="53">
        <v>-0.09901455</v>
      </c>
      <c r="D26" s="53">
        <v>-0.06189948</v>
      </c>
      <c r="E26" s="53">
        <v>-0.08197971</v>
      </c>
      <c r="F26" s="53">
        <v>0.8077696</v>
      </c>
      <c r="G26" s="53">
        <v>0.06323322</v>
      </c>
    </row>
    <row r="27" spans="1:7" ht="12.75">
      <c r="A27" t="s">
        <v>35</v>
      </c>
      <c r="B27" s="53">
        <v>0.1920081</v>
      </c>
      <c r="C27" s="53">
        <v>0.4671107</v>
      </c>
      <c r="D27" s="53">
        <v>0.195585</v>
      </c>
      <c r="E27" s="53">
        <v>0.2283414</v>
      </c>
      <c r="F27" s="53">
        <v>0.6056883</v>
      </c>
      <c r="G27" s="53">
        <v>0.3229355</v>
      </c>
    </row>
    <row r="28" spans="1:7" ht="12.75">
      <c r="A28" t="s">
        <v>36</v>
      </c>
      <c r="B28" s="53">
        <v>-0.1108555</v>
      </c>
      <c r="C28" s="53">
        <v>-0.2860593</v>
      </c>
      <c r="D28" s="53">
        <v>-0.4944032</v>
      </c>
      <c r="E28" s="53">
        <v>-0.5652664</v>
      </c>
      <c r="F28" s="53">
        <v>0.01958805</v>
      </c>
      <c r="G28" s="53">
        <v>-0.3372894</v>
      </c>
    </row>
    <row r="29" spans="1:7" ht="12.75">
      <c r="A29" t="s">
        <v>37</v>
      </c>
      <c r="B29" s="53">
        <v>0.1266319</v>
      </c>
      <c r="C29" s="53">
        <v>0.08339924</v>
      </c>
      <c r="D29" s="53">
        <v>0.01880159</v>
      </c>
      <c r="E29" s="53">
        <v>0.1123768</v>
      </c>
      <c r="F29" s="53">
        <v>-0.1212386</v>
      </c>
      <c r="G29" s="53">
        <v>0.05383804</v>
      </c>
    </row>
    <row r="30" spans="1:7" ht="12.75">
      <c r="A30" t="s">
        <v>38</v>
      </c>
      <c r="B30" s="53">
        <v>-0.1052236</v>
      </c>
      <c r="C30" s="53">
        <v>-0.03694426</v>
      </c>
      <c r="D30" s="53">
        <v>-0.02906101</v>
      </c>
      <c r="E30" s="53">
        <v>-0.0549687</v>
      </c>
      <c r="F30" s="53">
        <v>0.2822211</v>
      </c>
      <c r="G30" s="53">
        <v>-0.006785111</v>
      </c>
    </row>
    <row r="31" spans="1:7" ht="12.75">
      <c r="A31" t="s">
        <v>39</v>
      </c>
      <c r="B31" s="53">
        <v>0.02854686</v>
      </c>
      <c r="C31" s="53">
        <v>0.08538256</v>
      </c>
      <c r="D31" s="53">
        <v>0.0287116</v>
      </c>
      <c r="E31" s="53">
        <v>0.05086162</v>
      </c>
      <c r="F31" s="53">
        <v>0.04256313</v>
      </c>
      <c r="G31" s="53">
        <v>0.04949818</v>
      </c>
    </row>
    <row r="32" spans="1:7" ht="12.75">
      <c r="A32" t="s">
        <v>40</v>
      </c>
      <c r="B32" s="53">
        <v>0.01063679</v>
      </c>
      <c r="C32" s="53">
        <v>-0.004003199</v>
      </c>
      <c r="D32" s="53">
        <v>-0.04212643</v>
      </c>
      <c r="E32" s="53">
        <v>-0.02282617</v>
      </c>
      <c r="F32" s="53">
        <v>-0.001101941</v>
      </c>
      <c r="G32" s="53">
        <v>-0.01519997</v>
      </c>
    </row>
    <row r="33" spans="1:7" ht="12.75">
      <c r="A33" t="s">
        <v>41</v>
      </c>
      <c r="B33" s="53">
        <v>0.09080105</v>
      </c>
      <c r="C33" s="53">
        <v>0.09097523</v>
      </c>
      <c r="D33" s="53">
        <v>0.09845115</v>
      </c>
      <c r="E33" s="53">
        <v>0.1156572</v>
      </c>
      <c r="F33" s="53">
        <v>0.07539583</v>
      </c>
      <c r="G33" s="53">
        <v>0.09661426</v>
      </c>
    </row>
    <row r="34" spans="1:7" ht="12.75">
      <c r="A34" t="s">
        <v>42</v>
      </c>
      <c r="B34" s="53">
        <v>-0.01779501</v>
      </c>
      <c r="C34" s="53">
        <v>0.00113906</v>
      </c>
      <c r="D34" s="53">
        <v>-0.003064824</v>
      </c>
      <c r="E34" s="53">
        <v>0.003940335</v>
      </c>
      <c r="F34" s="53">
        <v>-0.0160473</v>
      </c>
      <c r="G34" s="53">
        <v>-0.00425452</v>
      </c>
    </row>
    <row r="35" spans="1:7" ht="12.75">
      <c r="A35" t="s">
        <v>43</v>
      </c>
      <c r="B35" s="53">
        <v>0.003795096</v>
      </c>
      <c r="C35" s="53">
        <v>-0.009463235</v>
      </c>
      <c r="D35" s="53">
        <v>-0.0042034</v>
      </c>
      <c r="E35" s="53">
        <v>-0.005899595</v>
      </c>
      <c r="F35" s="53">
        <v>0.002723055</v>
      </c>
      <c r="G35" s="53">
        <v>-0.003796674</v>
      </c>
    </row>
    <row r="36" spans="1:6" ht="12.75">
      <c r="A36" t="s">
        <v>44</v>
      </c>
      <c r="B36" s="53">
        <v>16.43982</v>
      </c>
      <c r="C36" s="53">
        <v>16.44592</v>
      </c>
      <c r="D36" s="53">
        <v>16.46423</v>
      </c>
      <c r="E36" s="53">
        <v>16.47949</v>
      </c>
      <c r="F36" s="53">
        <v>16.4978</v>
      </c>
    </row>
    <row r="37" spans="1:6" ht="12.75">
      <c r="A37" t="s">
        <v>45</v>
      </c>
      <c r="B37" s="53">
        <v>0.1607259</v>
      </c>
      <c r="C37" s="53">
        <v>0.06612142</v>
      </c>
      <c r="D37" s="53">
        <v>0.004069011</v>
      </c>
      <c r="E37" s="53">
        <v>-0.03153483</v>
      </c>
      <c r="F37" s="53">
        <v>-0.05594889</v>
      </c>
    </row>
    <row r="38" spans="1:7" ht="12.75">
      <c r="A38" t="s">
        <v>55</v>
      </c>
      <c r="B38" s="53">
        <v>2.633199E-05</v>
      </c>
      <c r="C38" s="53">
        <v>-8.445457E-05</v>
      </c>
      <c r="D38" s="53">
        <v>-6.330401E-05</v>
      </c>
      <c r="E38" s="53">
        <v>-9.432914E-05</v>
      </c>
      <c r="F38" s="53">
        <v>0.000407056</v>
      </c>
      <c r="G38" s="53">
        <v>0.0002134691</v>
      </c>
    </row>
    <row r="39" spans="1:7" ht="12.75">
      <c r="A39" t="s">
        <v>56</v>
      </c>
      <c r="B39" s="53">
        <v>-1.137296E-05</v>
      </c>
      <c r="C39" s="53">
        <v>-6.771885E-05</v>
      </c>
      <c r="D39" s="53">
        <v>1.297625E-05</v>
      </c>
      <c r="E39" s="53">
        <v>2.362422E-05</v>
      </c>
      <c r="F39" s="53">
        <v>7.131318E-05</v>
      </c>
      <c r="G39" s="53">
        <v>0.000773039</v>
      </c>
    </row>
    <row r="40" spans="2:7" ht="12.75">
      <c r="B40" t="s">
        <v>46</v>
      </c>
      <c r="C40">
        <v>-0.003748</v>
      </c>
      <c r="D40" t="s">
        <v>47</v>
      </c>
      <c r="E40">
        <v>3.116461</v>
      </c>
      <c r="F40" t="s">
        <v>48</v>
      </c>
      <c r="G40">
        <v>54.931389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2.6331996999521738E-05</v>
      </c>
      <c r="C50">
        <f>-0.017/(C7*C7+C22*C22)*(C21*C22+C6*C7)</f>
        <v>-8.445456765010757E-05</v>
      </c>
      <c r="D50">
        <f>-0.017/(D7*D7+D22*D22)*(D21*D22+D6*D7)</f>
        <v>-6.330400589124745E-05</v>
      </c>
      <c r="E50">
        <f>-0.017/(E7*E7+E22*E22)*(E21*E22+E6*E7)</f>
        <v>-9.432913541074209E-05</v>
      </c>
      <c r="F50">
        <f>-0.017/(F7*F7+F22*F22)*(F21*F22+F6*F7)</f>
        <v>0.0004070560409719469</v>
      </c>
      <c r="G50">
        <f>(B50*B$4+C50*C$4+D50*D$4+E50*E$4+F50*F$4)/SUM(B$4:F$4)</f>
        <v>-2.0602419915623004E-07</v>
      </c>
    </row>
    <row r="51" spans="1:7" ht="12.75">
      <c r="A51" t="s">
        <v>59</v>
      </c>
      <c r="B51">
        <f>-0.017/(B7*B7+B22*B22)*(B21*B7-B6*B22)</f>
        <v>-1.137295967045714E-05</v>
      </c>
      <c r="C51">
        <f>-0.017/(C7*C7+C22*C22)*(C21*C7-C6*C22)</f>
        <v>-6.771883983851315E-05</v>
      </c>
      <c r="D51">
        <f>-0.017/(D7*D7+D22*D22)*(D21*D7-D6*D22)</f>
        <v>1.2976247196824078E-05</v>
      </c>
      <c r="E51">
        <f>-0.017/(E7*E7+E22*E22)*(E21*E7-E6*E22)</f>
        <v>2.3624220389479252E-05</v>
      </c>
      <c r="F51">
        <f>-0.017/(F7*F7+F22*F22)*(F21*F7-F6*F22)</f>
        <v>7.13131803962919E-05</v>
      </c>
      <c r="G51">
        <f>(B51*B$4+C51*C$4+D51*D$4+E51*E$4+F51*F$4)/SUM(B$4:F$4)</f>
        <v>3.634955953518239E-07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9999.997152414067</v>
      </c>
      <c r="C62">
        <f>C7+(2/0.017)*(C8*C50-C23*C51)</f>
        <v>9999.97869581743</v>
      </c>
      <c r="D62">
        <f>D7+(2/0.017)*(D8*D50-D23*D51)</f>
        <v>10000.007554104277</v>
      </c>
      <c r="E62">
        <f>E7+(2/0.017)*(E8*E50-E23*E51)</f>
        <v>10000.030198422466</v>
      </c>
      <c r="F62">
        <f>F7+(2/0.017)*(F8*F50-F23*F51)</f>
        <v>9999.727239011369</v>
      </c>
    </row>
    <row r="63" spans="1:6" ht="12.75">
      <c r="A63" t="s">
        <v>67</v>
      </c>
      <c r="B63">
        <f>B8+(3/0.017)*(B9*B50-B24*B51)</f>
        <v>-0.34054949382779914</v>
      </c>
      <c r="C63">
        <f>C8+(3/0.017)*(C9*C50-C24*C51)</f>
        <v>-1.2728137270157296</v>
      </c>
      <c r="D63">
        <f>D8+(3/0.017)*(D9*D50-D24*D51)</f>
        <v>-0.4317095571876282</v>
      </c>
      <c r="E63">
        <f>E8+(3/0.017)*(E9*E50-E24*E51)</f>
        <v>-1.0839122340402352</v>
      </c>
      <c r="F63">
        <f>F8+(3/0.017)*(F9*F50-F24*F51)</f>
        <v>-5.171384689153025</v>
      </c>
    </row>
    <row r="64" spans="1:6" ht="12.75">
      <c r="A64" t="s">
        <v>68</v>
      </c>
      <c r="B64">
        <f>B9+(4/0.017)*(B10*B50-B25*B51)</f>
        <v>-0.258151658342098</v>
      </c>
      <c r="C64">
        <f>C9+(4/0.017)*(C10*C50-C25*C51)</f>
        <v>-0.3823470566006078</v>
      </c>
      <c r="D64">
        <f>D9+(4/0.017)*(D10*D50-D25*D51)</f>
        <v>-0.394944393188423</v>
      </c>
      <c r="E64">
        <f>E9+(4/0.017)*(E10*E50-E25*E51)</f>
        <v>-0.10559911480157139</v>
      </c>
      <c r="F64">
        <f>F9+(4/0.017)*(F10*F50-F25*F51)</f>
        <v>-2.4885099596603943</v>
      </c>
    </row>
    <row r="65" spans="1:6" ht="12.75">
      <c r="A65" t="s">
        <v>69</v>
      </c>
      <c r="B65">
        <f>B10+(5/0.017)*(B11*B50-B26*B51)</f>
        <v>0.6126474109346123</v>
      </c>
      <c r="C65">
        <f>C10+(5/0.017)*(C11*C50-C26*C51)</f>
        <v>0.3229065200378714</v>
      </c>
      <c r="D65">
        <f>D10+(5/0.017)*(D11*D50-D26*D51)</f>
        <v>-0.3799116604724624</v>
      </c>
      <c r="E65">
        <f>E10+(5/0.017)*(E11*E50-E26*E51)</f>
        <v>0.3188668997231656</v>
      </c>
      <c r="F65">
        <f>F10+(5/0.017)*(F11*F50-F26*F51)</f>
        <v>-1.0544747063444149</v>
      </c>
    </row>
    <row r="66" spans="1:6" ht="12.75">
      <c r="A66" t="s">
        <v>70</v>
      </c>
      <c r="B66">
        <f>B11+(6/0.017)*(B12*B50-B27*B51)</f>
        <v>2.007634367683933</v>
      </c>
      <c r="C66">
        <f>C11+(6/0.017)*(C12*C50-C27*C51)</f>
        <v>0.6056565442228535</v>
      </c>
      <c r="D66">
        <f>D11+(6/0.017)*(D12*D50-D27*D51)</f>
        <v>0.4014786328229392</v>
      </c>
      <c r="E66">
        <f>E11+(6/0.017)*(E12*E50-E27*E51)</f>
        <v>-0.2655532746146018</v>
      </c>
      <c r="F66">
        <f>F11+(6/0.017)*(F12*F50-F27*F51)</f>
        <v>12.619133114812943</v>
      </c>
    </row>
    <row r="67" spans="1:6" ht="12.75">
      <c r="A67" t="s">
        <v>71</v>
      </c>
      <c r="B67">
        <f>B12+(7/0.017)*(B13*B50-B28*B51)</f>
        <v>-0.05022101683667241</v>
      </c>
      <c r="C67">
        <f>C12+(7/0.017)*(C13*C50-C28*C51)</f>
        <v>-0.061814447862248725</v>
      </c>
      <c r="D67">
        <f>D12+(7/0.017)*(D13*D50-D28*D51)</f>
        <v>0.3863371779456476</v>
      </c>
      <c r="E67">
        <f>E12+(7/0.017)*(E13*E50-E28*E51)</f>
        <v>0.46030450731016426</v>
      </c>
      <c r="F67">
        <f>F12+(7/0.017)*(F13*F50-F28*F51)</f>
        <v>0.08105025808709485</v>
      </c>
    </row>
    <row r="68" spans="1:6" ht="12.75">
      <c r="A68" t="s">
        <v>72</v>
      </c>
      <c r="B68">
        <f>B13+(8/0.017)*(B14*B50-B29*B51)</f>
        <v>-0.0940899391419449</v>
      </c>
      <c r="C68">
        <f>C13+(8/0.017)*(C14*C50-C29*C51)</f>
        <v>-0.21706308421246417</v>
      </c>
      <c r="D68">
        <f>D13+(8/0.017)*(D14*D50-D29*D51)</f>
        <v>0.005193407482264313</v>
      </c>
      <c r="E68">
        <f>E13+(8/0.017)*(E14*E50-E29*E51)</f>
        <v>-0.19813467560629835</v>
      </c>
      <c r="F68">
        <f>F13+(8/0.017)*(F14*F50-F29*F51)</f>
        <v>-0.29648047937656397</v>
      </c>
    </row>
    <row r="69" spans="1:6" ht="12.75">
      <c r="A69" t="s">
        <v>73</v>
      </c>
      <c r="B69">
        <f>B14+(9/0.017)*(B15*B50-B30*B51)</f>
        <v>0.0034688551094821793</v>
      </c>
      <c r="C69">
        <f>C14+(9/0.017)*(C15*C50-C30*C51)</f>
        <v>0.06581889261398462</v>
      </c>
      <c r="D69">
        <f>D14+(9/0.017)*(D15*D50-D30*D51)</f>
        <v>-0.018246535126778318</v>
      </c>
      <c r="E69">
        <f>E14+(9/0.017)*(E15*E50-E30*E51)</f>
        <v>0.04173723665876065</v>
      </c>
      <c r="F69">
        <f>F14+(9/0.017)*(F15*F50-F30*F51)</f>
        <v>0.1407703096798877</v>
      </c>
    </row>
    <row r="70" spans="1:6" ht="12.75">
      <c r="A70" t="s">
        <v>74</v>
      </c>
      <c r="B70">
        <f>B15+(10/0.017)*(B16*B50-B31*B51)</f>
        <v>-0.4025956386255419</v>
      </c>
      <c r="C70">
        <f>C15+(10/0.017)*(C16*C50-C31*C51)</f>
        <v>-0.19955377569840088</v>
      </c>
      <c r="D70">
        <f>D15+(10/0.017)*(D16*D50-D31*D51)</f>
        <v>-0.18209567375984637</v>
      </c>
      <c r="E70">
        <f>E15+(10/0.017)*(E16*E50-E31*E51)</f>
        <v>-0.23254442185528953</v>
      </c>
      <c r="F70">
        <f>F15+(10/0.017)*(F16*F50-F31*F51)</f>
        <v>-0.4315501932919912</v>
      </c>
    </row>
    <row r="71" spans="1:6" ht="12.75">
      <c r="A71" t="s">
        <v>75</v>
      </c>
      <c r="B71">
        <f>B16+(11/0.017)*(B17*B50-B32*B51)</f>
        <v>0.0016808188235036196</v>
      </c>
      <c r="C71">
        <f>C16+(11/0.017)*(C17*C50-C32*C51)</f>
        <v>-0.04237549008995593</v>
      </c>
      <c r="D71">
        <f>D16+(11/0.017)*(D17*D50-D32*D51)</f>
        <v>-0.010283994709497113</v>
      </c>
      <c r="E71">
        <f>E16+(11/0.017)*(E17*E50-E32*E51)</f>
        <v>-0.023328755595774787</v>
      </c>
      <c r="F71">
        <f>F16+(11/0.017)*(F17*F50-F32*F51)</f>
        <v>-0.05852997653284399</v>
      </c>
    </row>
    <row r="72" spans="1:6" ht="12.75">
      <c r="A72" t="s">
        <v>76</v>
      </c>
      <c r="B72">
        <f>B17+(12/0.017)*(B18*B50-B33*B51)</f>
        <v>-0.023949892817357977</v>
      </c>
      <c r="C72">
        <f>C17+(12/0.017)*(C18*C50-C33*C51)</f>
        <v>0.003087443885318761</v>
      </c>
      <c r="D72">
        <f>D17+(12/0.017)*(D18*D50-D33*D51)</f>
        <v>-0.021981664060579966</v>
      </c>
      <c r="E72">
        <f>E17+(12/0.017)*(E18*E50-E33*E51)</f>
        <v>-0.029285402113432234</v>
      </c>
      <c r="F72">
        <f>F17+(12/0.017)*(F18*F50-F33*F51)</f>
        <v>-0.023092016258615337</v>
      </c>
    </row>
    <row r="73" spans="1:6" ht="12.75">
      <c r="A73" t="s">
        <v>77</v>
      </c>
      <c r="B73">
        <f>B18+(13/0.017)*(B19*B50-B34*B51)</f>
        <v>0.005763092977848974</v>
      </c>
      <c r="C73">
        <f>C18+(13/0.017)*(C19*C50-C34*C51)</f>
        <v>0.014655423765872522</v>
      </c>
      <c r="D73">
        <f>D18+(13/0.017)*(D19*D50-D34*D51)</f>
        <v>0.008461174003998366</v>
      </c>
      <c r="E73">
        <f>E18+(13/0.017)*(E19*E50-E34*E51)</f>
        <v>0.014372237664163392</v>
      </c>
      <c r="F73">
        <f>F18+(13/0.017)*(F19*F50-F34*F51)</f>
        <v>0.002906665411128169</v>
      </c>
    </row>
    <row r="74" spans="1:6" ht="12.75">
      <c r="A74" t="s">
        <v>78</v>
      </c>
      <c r="B74">
        <f>B19+(14/0.017)*(B20*B50-B35*B51)</f>
        <v>-0.19232823721778197</v>
      </c>
      <c r="C74">
        <f>C19+(14/0.017)*(C20*C50-C35*C51)</f>
        <v>-0.1836296206479134</v>
      </c>
      <c r="D74">
        <f>D19+(14/0.017)*(D20*D50-D35*D51)</f>
        <v>-0.17619850088452896</v>
      </c>
      <c r="E74">
        <f>E19+(14/0.017)*(E20*E50-E35*E51)</f>
        <v>-0.17543101566911715</v>
      </c>
      <c r="F74">
        <f>F19+(14/0.017)*(F20*F50-F35*F51)</f>
        <v>-0.14031619061663952</v>
      </c>
    </row>
    <row r="75" spans="1:6" ht="12.75">
      <c r="A75" t="s">
        <v>79</v>
      </c>
      <c r="B75" s="53">
        <f>B20</f>
        <v>-0.00437543</v>
      </c>
      <c r="C75" s="53">
        <f>C20</f>
        <v>-0.004326755</v>
      </c>
      <c r="D75" s="53">
        <f>D20</f>
        <v>-0.006174247</v>
      </c>
      <c r="E75" s="53">
        <f>E20</f>
        <v>-0.009057425</v>
      </c>
      <c r="F75" s="53">
        <f>F20</f>
        <v>-0.01049055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93.03098431582293</v>
      </c>
      <c r="C82">
        <f>C22+(2/0.017)*(C8*C51+C23*C50)</f>
        <v>45.48927512949292</v>
      </c>
      <c r="D82">
        <f>D22+(2/0.017)*(D8*D51+D23*D50)</f>
        <v>-0.7796592413875157</v>
      </c>
      <c r="E82">
        <f>E22+(2/0.017)*(E8*E51+E23*E50)</f>
        <v>-55.3738311003307</v>
      </c>
      <c r="F82">
        <f>F22+(2/0.017)*(F8*F51+F23*F50)</f>
        <v>-82.95045193163907</v>
      </c>
    </row>
    <row r="83" spans="1:6" ht="12.75">
      <c r="A83" t="s">
        <v>82</v>
      </c>
      <c r="B83">
        <f>B23+(3/0.017)*(B9*B51+B24*B50)</f>
        <v>-1.3532286546908847</v>
      </c>
      <c r="C83">
        <f>C23+(3/0.017)*(C9*C51+C24*C50)</f>
        <v>-4.197551239595822</v>
      </c>
      <c r="D83">
        <f>D23+(3/0.017)*(D9*D51+D24*D50)</f>
        <v>-2.780583106074153</v>
      </c>
      <c r="E83">
        <f>E23+(3/0.017)*(E9*E51+E24*E50)</f>
        <v>-6.457577441107901</v>
      </c>
      <c r="F83">
        <f>F23+(3/0.017)*(F9*F51+F24*F50)</f>
        <v>3.798566079455196</v>
      </c>
    </row>
    <row r="84" spans="1:6" ht="12.75">
      <c r="A84" t="s">
        <v>83</v>
      </c>
      <c r="B84">
        <f>B24+(4/0.017)*(B10*B51+B25*B50)</f>
        <v>-1.2017575703518093</v>
      </c>
      <c r="C84">
        <f>C24+(4/0.017)*(C10*C51+C25*C50)</f>
        <v>-2.1832166636789676</v>
      </c>
      <c r="D84">
        <f>D24+(4/0.017)*(D10*D51+D25*D50)</f>
        <v>-1.7938509589380154</v>
      </c>
      <c r="E84">
        <f>E24+(4/0.017)*(E10*E51+E25*E50)</f>
        <v>-2.1268185871368477</v>
      </c>
      <c r="F84">
        <f>F24+(4/0.017)*(F10*F51+F25*F50)</f>
        <v>-0.8202623634845184</v>
      </c>
    </row>
    <row r="85" spans="1:6" ht="12.75">
      <c r="A85" t="s">
        <v>84</v>
      </c>
      <c r="B85">
        <f>B25+(5/0.017)*(B11*B51+B26*B50)</f>
        <v>0.17551087775583055</v>
      </c>
      <c r="C85">
        <f>C25+(5/0.017)*(C11*C51+C26*C50)</f>
        <v>-2.1252457525932167</v>
      </c>
      <c r="D85">
        <f>D25+(5/0.017)*(D11*D51+D26*D50)</f>
        <v>-1.302501096695038</v>
      </c>
      <c r="E85">
        <f>E25+(5/0.017)*(E11*E51+E26*E50)</f>
        <v>-2.6315440294332633</v>
      </c>
      <c r="F85">
        <f>F25+(5/0.017)*(F11*F51+F26*F50)</f>
        <v>-0.883547721509871</v>
      </c>
    </row>
    <row r="86" spans="1:6" ht="12.75">
      <c r="A86" t="s">
        <v>85</v>
      </c>
      <c r="B86">
        <f>B26+(6/0.017)*(B12*B51+B27*B50)</f>
        <v>0.09825540824039013</v>
      </c>
      <c r="C86">
        <f>C26+(6/0.017)*(C12*C51+C27*C50)</f>
        <v>-0.11147047453778816</v>
      </c>
      <c r="D86">
        <f>D26+(6/0.017)*(D12*D51+D27*D50)</f>
        <v>-0.06451154056575531</v>
      </c>
      <c r="E86">
        <f>E26+(6/0.017)*(E12*E51+E27*E50)</f>
        <v>-0.08585298463746202</v>
      </c>
      <c r="F86">
        <f>F26+(6/0.017)*(F12*F51+F27*F50)</f>
        <v>0.8983044211612663</v>
      </c>
    </row>
    <row r="87" spans="1:6" ht="12.75">
      <c r="A87" t="s">
        <v>86</v>
      </c>
      <c r="B87">
        <f>B27+(7/0.017)*(B13*B51+B28*B50)</f>
        <v>0.1912504989465749</v>
      </c>
      <c r="C87">
        <f>C27+(7/0.017)*(C13*C51+C28*C50)</f>
        <v>0.483121026372069</v>
      </c>
      <c r="D87">
        <f>D27+(7/0.017)*(D13*D51+D28*D50)</f>
        <v>0.20849674352222428</v>
      </c>
      <c r="E87">
        <f>E27+(7/0.017)*(E13*E51+E28*E50)</f>
        <v>0.24839461336946295</v>
      </c>
      <c r="F87">
        <f>F27+(7/0.017)*(F13*F51+F28*F50)</f>
        <v>0.5987879301517911</v>
      </c>
    </row>
    <row r="88" spans="1:6" ht="12.75">
      <c r="A88" t="s">
        <v>87</v>
      </c>
      <c r="B88">
        <f>B28+(8/0.017)*(B14*B51+B29*B50)</f>
        <v>-0.10933834715340553</v>
      </c>
      <c r="C88">
        <f>C28+(8/0.017)*(C14*C51+C29*C50)</f>
        <v>-0.2912213972489465</v>
      </c>
      <c r="D88">
        <f>D28+(8/0.017)*(D14*D51+D29*D50)</f>
        <v>-0.4951132516010307</v>
      </c>
      <c r="E88">
        <f>E28+(8/0.017)*(E14*E51+E29*E50)</f>
        <v>-0.5699279584852605</v>
      </c>
      <c r="F88">
        <f>F28+(8/0.017)*(F14*F51+F29*F50)</f>
        <v>0.004467057567002575</v>
      </c>
    </row>
    <row r="89" spans="1:6" ht="12.75">
      <c r="A89" t="s">
        <v>88</v>
      </c>
      <c r="B89">
        <f>B29+(9/0.017)*(B15*B51+B30*B50)</f>
        <v>0.1275903922436175</v>
      </c>
      <c r="C89">
        <f>C29+(9/0.017)*(C15*C51+C30*C50)</f>
        <v>0.09240249989383059</v>
      </c>
      <c r="D89">
        <f>D29+(9/0.017)*(D15*D51+D30*D50)</f>
        <v>0.018523143869676604</v>
      </c>
      <c r="E89">
        <f>E29+(9/0.017)*(E15*E51+E30*E50)</f>
        <v>0.11220471437362081</v>
      </c>
      <c r="F89">
        <f>F29+(9/0.017)*(F15*F51+F30*F50)</f>
        <v>-0.07619209739665644</v>
      </c>
    </row>
    <row r="90" spans="1:6" ht="12.75">
      <c r="A90" t="s">
        <v>89</v>
      </c>
      <c r="B90">
        <f>B30+(10/0.017)*(B16*B51+B31*B50)</f>
        <v>-0.10479498074288902</v>
      </c>
      <c r="C90">
        <f>C30+(10/0.017)*(C16*C51+C31*C50)</f>
        <v>-0.03950258135842954</v>
      </c>
      <c r="D90">
        <f>D30+(10/0.017)*(D16*D51+D31*D50)</f>
        <v>-0.030217953556195148</v>
      </c>
      <c r="E90">
        <f>E30+(10/0.017)*(E16*E51+E31*E50)</f>
        <v>-0.05814304121811146</v>
      </c>
      <c r="F90">
        <f>F30+(10/0.017)*(F16*F51+F31*F50)</f>
        <v>0.29030990106331667</v>
      </c>
    </row>
    <row r="91" spans="1:6" ht="12.75">
      <c r="A91" t="s">
        <v>90</v>
      </c>
      <c r="B91">
        <f>B31+(11/0.017)*(B17*B51+B32*B50)</f>
        <v>0.02891104333997284</v>
      </c>
      <c r="C91">
        <f>C31+(11/0.017)*(C17*C51+C32*C50)</f>
        <v>0.08564940319023778</v>
      </c>
      <c r="D91">
        <f>D31+(11/0.017)*(D17*D51+D32*D50)</f>
        <v>0.030260119456575845</v>
      </c>
      <c r="E91">
        <f>E31+(11/0.017)*(E17*E51+E32*E50)</f>
        <v>0.051838428393887775</v>
      </c>
      <c r="F91">
        <f>F31+(11/0.017)*(F17*F51+F32*F50)</f>
        <v>0.04079160194815308</v>
      </c>
    </row>
    <row r="92" spans="1:6" ht="12.75">
      <c r="A92" t="s">
        <v>91</v>
      </c>
      <c r="B92">
        <f>B32+(12/0.017)*(B18*B51+B33*B50)</f>
        <v>0.012245946388954498</v>
      </c>
      <c r="C92">
        <f>C32+(12/0.017)*(C18*C51+C33*C50)</f>
        <v>-0.009558224296105226</v>
      </c>
      <c r="D92">
        <f>D32+(12/0.017)*(D18*D51+D33*D50)</f>
        <v>-0.04652680524360377</v>
      </c>
      <c r="E92">
        <f>E32+(12/0.017)*(E18*E51+E33*E50)</f>
        <v>-0.0304983894531497</v>
      </c>
      <c r="F92">
        <f>F32+(12/0.017)*(F18*F51+F33*F50)</f>
        <v>0.022805138167507587</v>
      </c>
    </row>
    <row r="93" spans="1:6" ht="12.75">
      <c r="A93" t="s">
        <v>92</v>
      </c>
      <c r="B93">
        <f>B33+(13/0.017)*(B19*B51+B34*B50)</f>
        <v>0.0921148822260904</v>
      </c>
      <c r="C93">
        <f>C33+(13/0.017)*(C19*C51+C34*C50)</f>
        <v>0.10039917930888208</v>
      </c>
      <c r="D93">
        <f>D33+(13/0.017)*(D19*D51+D34*D50)</f>
        <v>0.09684745520857724</v>
      </c>
      <c r="E93">
        <f>E33+(13/0.017)*(E19*E51+E34*E50)</f>
        <v>0.11218892001072951</v>
      </c>
      <c r="F93">
        <f>F33+(13/0.017)*(F19*F51+F34*F50)</f>
        <v>0.06294920570266108</v>
      </c>
    </row>
    <row r="94" spans="1:6" ht="12.75">
      <c r="A94" t="s">
        <v>93</v>
      </c>
      <c r="B94">
        <f>B34+(14/0.017)*(B20*B51+B35*B50)</f>
        <v>-0.017671732550834044</v>
      </c>
      <c r="C94">
        <f>C34+(14/0.017)*(C20*C51+C35*C50)</f>
        <v>0.002038532205356819</v>
      </c>
      <c r="D94">
        <f>D34+(14/0.017)*(D20*D51+D35*D50)</f>
        <v>-0.002911669350440101</v>
      </c>
      <c r="E94">
        <f>E34+(14/0.017)*(E20*E51+E35*E50)</f>
        <v>0.004222417781039589</v>
      </c>
      <c r="F94">
        <f>F34+(14/0.017)*(F20*F51+F35*F50)</f>
        <v>-0.015750564644553197</v>
      </c>
    </row>
    <row r="95" spans="1:6" ht="12.75">
      <c r="A95" t="s">
        <v>94</v>
      </c>
      <c r="B95" s="53">
        <f>B35</f>
        <v>0.003795096</v>
      </c>
      <c r="C95" s="53">
        <f>C35</f>
        <v>-0.009463235</v>
      </c>
      <c r="D95" s="53">
        <f>D35</f>
        <v>-0.0042034</v>
      </c>
      <c r="E95" s="53">
        <f>E35</f>
        <v>-0.005899595</v>
      </c>
      <c r="F95" s="53">
        <f>F35</f>
        <v>0.002723055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-0.3405495908022216</v>
      </c>
      <c r="C103">
        <f>C63*10000/C62</f>
        <v>-1.2728164386471084</v>
      </c>
      <c r="D103">
        <f>D63*10000/D62</f>
        <v>-0.4317092310699734</v>
      </c>
      <c r="E103">
        <f>E63*10000/E62</f>
        <v>-1.0839089608061638</v>
      </c>
      <c r="F103">
        <f>F63*10000/F62</f>
        <v>-5.171525748200606</v>
      </c>
      <c r="G103">
        <f>AVERAGE(C103:E103)</f>
        <v>-0.9294782101744152</v>
      </c>
      <c r="H103">
        <f>STDEV(C103:E103)</f>
        <v>0.44130712232533204</v>
      </c>
      <c r="I103">
        <f>(B103*B4+C103*C4+D103*D4+E103*E4+F103*F4)/SUM(B4:F4)</f>
        <v>-1.4093199126758862</v>
      </c>
      <c r="K103">
        <f>(LN(H103)+LN(H123))/2-LN(K114*K115^3)</f>
        <v>-3.978743351954703</v>
      </c>
    </row>
    <row r="104" spans="1:11" ht="12.75">
      <c r="A104" t="s">
        <v>68</v>
      </c>
      <c r="B104">
        <f>B64*10000/B62</f>
        <v>-0.25815173185302204</v>
      </c>
      <c r="C104">
        <f>C64*10000/C62</f>
        <v>-0.38234787116149305</v>
      </c>
      <c r="D104">
        <f>D64*10000/D62</f>
        <v>-0.39494409484353543</v>
      </c>
      <c r="E104">
        <f>E64*10000/E62</f>
        <v>-0.1055987959098663</v>
      </c>
      <c r="F104">
        <f>F64*10000/F62</f>
        <v>-2.488577838355542</v>
      </c>
      <c r="G104">
        <f>AVERAGE(C104:E104)</f>
        <v>-0.29429692063829826</v>
      </c>
      <c r="H104">
        <f>STDEV(C104:E104)</f>
        <v>0.1635386893667127</v>
      </c>
      <c r="I104">
        <f>(B104*B4+C104*C4+D104*D4+E104*E4+F104*F4)/SUM(B4:F4)</f>
        <v>-0.5813885781664335</v>
      </c>
      <c r="K104">
        <f>(LN(H104)+LN(H124))/2-LN(K114*K115^4)</f>
        <v>-4.971918285645298</v>
      </c>
    </row>
    <row r="105" spans="1:11" ht="12.75">
      <c r="A105" t="s">
        <v>69</v>
      </c>
      <c r="B105">
        <f>B65*10000/B62</f>
        <v>0.6126475853912768</v>
      </c>
      <c r="C105">
        <f>C65*10000/C62</f>
        <v>0.32290720796528255</v>
      </c>
      <c r="D105">
        <f>D65*10000/D62</f>
        <v>-0.3799113734834493</v>
      </c>
      <c r="E105">
        <f>E65*10000/E62</f>
        <v>0.3188659367983387</v>
      </c>
      <c r="F105">
        <f>F65*10000/F62</f>
        <v>-1.0545034690852892</v>
      </c>
      <c r="G105">
        <f>AVERAGE(C105:E105)</f>
        <v>0.08728725709339065</v>
      </c>
      <c r="H105">
        <f>STDEV(C105:E105)</f>
        <v>0.40461092827284967</v>
      </c>
      <c r="I105">
        <f>(B105*B4+C105*C4+D105*D4+E105*E4+F105*F4)/SUM(B4:F4)</f>
        <v>0.01133153977577561</v>
      </c>
      <c r="K105">
        <f>(LN(H105)+LN(H125))/2-LN(K114*K115^5)</f>
        <v>-3.3480053172609208</v>
      </c>
    </row>
    <row r="106" spans="1:11" ht="12.75">
      <c r="A106" t="s">
        <v>70</v>
      </c>
      <c r="B106">
        <f>B66*10000/B62</f>
        <v>2.007634939375234</v>
      </c>
      <c r="C106">
        <f>C66*10000/C62</f>
        <v>0.6056578345273617</v>
      </c>
      <c r="D106">
        <f>D66*10000/D62</f>
        <v>0.40147832954202256</v>
      </c>
      <c r="E106">
        <f>E66*10000/E62</f>
        <v>-0.2655524726880261</v>
      </c>
      <c r="F106">
        <f>F66*10000/F62</f>
        <v>12.619477324924057</v>
      </c>
      <c r="G106">
        <f>AVERAGE(C106:E106)</f>
        <v>0.2471945637937861</v>
      </c>
      <c r="H106">
        <f>STDEV(C106:E106)</f>
        <v>0.45563632441858176</v>
      </c>
      <c r="I106">
        <f>(B106*B4+C106*C4+D106*D4+E106*E4+F106*F4)/SUM(B4:F4)</f>
        <v>2.150606851001933</v>
      </c>
      <c r="K106">
        <f>(LN(H106)+LN(H126))/2-LN(K114*K115^6)</f>
        <v>-4.372763289348607</v>
      </c>
    </row>
    <row r="107" spans="1:11" ht="12.75">
      <c r="A107" t="s">
        <v>71</v>
      </c>
      <c r="B107">
        <f>B67*10000/B62</f>
        <v>-0.050221031137542595</v>
      </c>
      <c r="C107">
        <f>C67*10000/C62</f>
        <v>-0.06181457955315755</v>
      </c>
      <c r="D107">
        <f>D67*10000/D62</f>
        <v>0.3863368861027352</v>
      </c>
      <c r="E107">
        <f>E67*10000/E62</f>
        <v>0.4603031172673645</v>
      </c>
      <c r="F107">
        <f>F67*10000/F62</f>
        <v>0.08105246888224918</v>
      </c>
      <c r="G107">
        <f>AVERAGE(C107:E107)</f>
        <v>0.26160847460564735</v>
      </c>
      <c r="H107">
        <f>STDEV(C107:E107)</f>
        <v>0.28252363584173235</v>
      </c>
      <c r="I107">
        <f>(B107*B4+C107*C4+D107*D4+E107*E4+F107*F4)/SUM(B4:F4)</f>
        <v>0.1923579041562138</v>
      </c>
      <c r="K107">
        <f>(LN(H107)+LN(H127))/2-LN(K114*K115^7)</f>
        <v>-3.099268832127411</v>
      </c>
    </row>
    <row r="108" spans="1:9" ht="12.75">
      <c r="A108" t="s">
        <v>72</v>
      </c>
      <c r="B108">
        <f>B68*10000/B62</f>
        <v>-0.09408996593487123</v>
      </c>
      <c r="C108">
        <f>C68*10000/C62</f>
        <v>-0.2170635466486069</v>
      </c>
      <c r="D108">
        <f>D68*10000/D62</f>
        <v>0.005193403559113109</v>
      </c>
      <c r="E108">
        <f>E68*10000/E62</f>
        <v>-0.19813407727264132</v>
      </c>
      <c r="F108">
        <f>F68*10000/F62</f>
        <v>-0.29648856642801363</v>
      </c>
      <c r="G108">
        <f>AVERAGE(C108:E108)</f>
        <v>-0.13666807345404505</v>
      </c>
      <c r="H108">
        <f>STDEV(C108:E108)</f>
        <v>0.12321968267277757</v>
      </c>
      <c r="I108">
        <f>(B108*B4+C108*C4+D108*D4+E108*E4+F108*F4)/SUM(B4:F4)</f>
        <v>-0.15179941186349755</v>
      </c>
    </row>
    <row r="109" spans="1:9" ht="12.75">
      <c r="A109" t="s">
        <v>73</v>
      </c>
      <c r="B109">
        <f>B69*10000/B62</f>
        <v>0.0034688560972687614</v>
      </c>
      <c r="C109">
        <f>C69*10000/C62</f>
        <v>0.06581903283605384</v>
      </c>
      <c r="D109">
        <f>D69*10000/D62</f>
        <v>-0.018246521343165827</v>
      </c>
      <c r="E109">
        <f>E69*10000/E62</f>
        <v>0.04173711061927075</v>
      </c>
      <c r="F109">
        <f>F69*10000/F62</f>
        <v>0.14077414944950548</v>
      </c>
      <c r="G109">
        <f>AVERAGE(C109:E109)</f>
        <v>0.029769874037386252</v>
      </c>
      <c r="H109">
        <f>STDEV(C109:E109)</f>
        <v>0.043291632140864414</v>
      </c>
      <c r="I109">
        <f>(B109*B4+C109*C4+D109*D4+E109*E4+F109*F4)/SUM(B4:F4)</f>
        <v>0.04075032285823265</v>
      </c>
    </row>
    <row r="110" spans="1:11" ht="12.75">
      <c r="A110" t="s">
        <v>74</v>
      </c>
      <c r="B110">
        <f>B70*10000/B62</f>
        <v>-0.40259575326814223</v>
      </c>
      <c r="C110">
        <f>C70*10000/C62</f>
        <v>-0.1995542008323136</v>
      </c>
      <c r="D110">
        <f>D70*10000/D62</f>
        <v>-0.18209553620297947</v>
      </c>
      <c r="E110">
        <f>E70*10000/E62</f>
        <v>-0.23254371960994089</v>
      </c>
      <c r="F110">
        <f>F70*10000/F62</f>
        <v>-0.43156196461880375</v>
      </c>
      <c r="G110">
        <f>AVERAGE(C110:E110)</f>
        <v>-0.20473115221507798</v>
      </c>
      <c r="H110">
        <f>STDEV(C110:E110)</f>
        <v>0.025619434448875662</v>
      </c>
      <c r="I110">
        <f>(B110*B4+C110*C4+D110*D4+E110*E4+F110*F4)/SUM(B4:F4)</f>
        <v>-0.2636253400757848</v>
      </c>
      <c r="K110">
        <f>EXP(AVERAGE(K103:K107))</f>
        <v>0.019175155633779504</v>
      </c>
    </row>
    <row r="111" spans="1:9" ht="12.75">
      <c r="A111" t="s">
        <v>75</v>
      </c>
      <c r="B111">
        <f>B71*10000/B62</f>
        <v>0.0016808193021313595</v>
      </c>
      <c r="C111">
        <f>C71*10000/C62</f>
        <v>-0.042375580367666</v>
      </c>
      <c r="D111">
        <f>D71*10000/D62</f>
        <v>-0.01028398694086614</v>
      </c>
      <c r="E111">
        <f>E71*10000/E62</f>
        <v>-0.02332868514682582</v>
      </c>
      <c r="F111">
        <f>F71*10000/F62</f>
        <v>-0.058531573045817</v>
      </c>
      <c r="G111">
        <f>AVERAGE(C111:E111)</f>
        <v>-0.025329417485119316</v>
      </c>
      <c r="H111">
        <f>STDEV(C111:E111)</f>
        <v>0.01613907647868601</v>
      </c>
      <c r="I111">
        <f>(B111*B4+C111*C4+D111*D4+E111*E4+F111*F4)/SUM(B4:F4)</f>
        <v>-0.02583968482317179</v>
      </c>
    </row>
    <row r="112" spans="1:9" ht="12.75">
      <c r="A112" t="s">
        <v>76</v>
      </c>
      <c r="B112">
        <f>B72*10000/B62</f>
        <v>-0.023949899637297708</v>
      </c>
      <c r="C112">
        <f>C72*10000/C62</f>
        <v>0.0030874504628795947</v>
      </c>
      <c r="D112">
        <f>D72*10000/D62</f>
        <v>-0.02198164745541426</v>
      </c>
      <c r="E112">
        <f>E72*10000/E62</f>
        <v>-0.02928531367640479</v>
      </c>
      <c r="F112">
        <f>F72*10000/F62</f>
        <v>-0.02309264613591435</v>
      </c>
      <c r="G112">
        <f>AVERAGE(C112:E112)</f>
        <v>-0.016059836889646486</v>
      </c>
      <c r="H112">
        <f>STDEV(C112:E112)</f>
        <v>0.016979394712034447</v>
      </c>
      <c r="I112">
        <f>(B112*B4+C112*C4+D112*D4+E112*E4+F112*F4)/SUM(B4:F4)</f>
        <v>-0.018139774545947535</v>
      </c>
    </row>
    <row r="113" spans="1:9" ht="12.75">
      <c r="A113" t="s">
        <v>77</v>
      </c>
      <c r="B113">
        <f>B73*10000/B62</f>
        <v>0.00576309461893969</v>
      </c>
      <c r="C113">
        <f>C73*10000/C62</f>
        <v>0.014655454988121392</v>
      </c>
      <c r="D113">
        <f>D73*10000/D62</f>
        <v>0.00846116761234412</v>
      </c>
      <c r="E113">
        <f>E73*10000/E62</f>
        <v>0.014372194262403984</v>
      </c>
      <c r="F113">
        <f>F73*10000/F62</f>
        <v>0.0029067446957838613</v>
      </c>
      <c r="G113">
        <f>AVERAGE(C113:E113)</f>
        <v>0.012496272287623166</v>
      </c>
      <c r="H113">
        <f>STDEV(C113:E113)</f>
        <v>0.0034973720798661947</v>
      </c>
      <c r="I113">
        <f>(B113*B4+C113*C4+D113*D4+E113*E4+F113*F4)/SUM(B4:F4)</f>
        <v>0.010243237510954793</v>
      </c>
    </row>
    <row r="114" spans="1:11" ht="12.75">
      <c r="A114" t="s">
        <v>78</v>
      </c>
      <c r="B114">
        <f>B74*10000/B62</f>
        <v>-0.19232829198491586</v>
      </c>
      <c r="C114">
        <f>C74*10000/C62</f>
        <v>-0.1836300118566432</v>
      </c>
      <c r="D114">
        <f>D74*10000/D62</f>
        <v>-0.17619836778244458</v>
      </c>
      <c r="E114">
        <f>E74*10000/E62</f>
        <v>-0.1754304858967245</v>
      </c>
      <c r="F114">
        <f>F74*10000/F62</f>
        <v>-0.14032001799932295</v>
      </c>
      <c r="G114">
        <f>AVERAGE(C114:E114)</f>
        <v>-0.17841962184527074</v>
      </c>
      <c r="H114">
        <f>STDEV(C114:E114)</f>
        <v>0.00452863486059117</v>
      </c>
      <c r="I114">
        <f>(B114*B4+C114*C4+D114*D4+E114*E4+F114*F4)/SUM(B4:F4)</f>
        <v>-0.17535942356462228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-0.0043754312459416455</v>
      </c>
      <c r="C115">
        <f>C75*10000/C62</f>
        <v>-0.004326764217817483</v>
      </c>
      <c r="D115">
        <f>D75*10000/D62</f>
        <v>-0.006174242335912956</v>
      </c>
      <c r="E115">
        <f>E75*10000/E62</f>
        <v>-0.009057397648087938</v>
      </c>
      <c r="F115">
        <f>F75*10000/F62</f>
        <v>-0.010490836149083959</v>
      </c>
      <c r="G115">
        <f>AVERAGE(C115:E115)</f>
        <v>-0.006519468067272792</v>
      </c>
      <c r="H115">
        <f>STDEV(C115:E115)</f>
        <v>0.0023841369019191837</v>
      </c>
      <c r="I115">
        <f>(B115*B4+C115*C4+D115*D4+E115*E4+F115*F4)/SUM(B4:F4)</f>
        <v>-0.006737884946229141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93.0310108072027</v>
      </c>
      <c r="C122">
        <f>C82*10000/C62</f>
        <v>45.48937204088161</v>
      </c>
      <c r="D122">
        <f>D82*10000/D62</f>
        <v>-0.7796586524252396</v>
      </c>
      <c r="E122">
        <f>E82*10000/E62</f>
        <v>-55.373663880601164</v>
      </c>
      <c r="F122">
        <f>F82*10000/F62</f>
        <v>-82.95271455808232</v>
      </c>
      <c r="G122">
        <f>AVERAGE(C122:E122)</f>
        <v>-3.554650164048264</v>
      </c>
      <c r="H122">
        <f>STDEV(C122:E122)</f>
        <v>50.488745649320364</v>
      </c>
      <c r="I122">
        <f>(B122*B4+C122*C4+D122*D4+E122*E4+F122*F4)/SUM(B4:F4)</f>
        <v>-0.13634658761287646</v>
      </c>
    </row>
    <row r="123" spans="1:9" ht="12.75">
      <c r="A123" t="s">
        <v>82</v>
      </c>
      <c r="B123">
        <f>B83*10000/B62</f>
        <v>-1.3532290400344824</v>
      </c>
      <c r="C123">
        <f>C83*10000/C62</f>
        <v>-4.197560182154669</v>
      </c>
      <c r="D123">
        <f>D83*10000/D62</f>
        <v>-2.780581005594266</v>
      </c>
      <c r="E123">
        <f>E83*10000/E62</f>
        <v>-6.457557940301623</v>
      </c>
      <c r="F123">
        <f>F83*10000/F62</f>
        <v>3.7986696923452725</v>
      </c>
      <c r="G123">
        <f>AVERAGE(C123:E123)</f>
        <v>-4.478566376016853</v>
      </c>
      <c r="H123">
        <f>STDEV(C123:E123)</f>
        <v>1.8545250619320734</v>
      </c>
      <c r="I123">
        <f>(B123*B4+C123*C4+D123*D4+E123*E4+F123*F4)/SUM(B4:F4)</f>
        <v>-2.9230316585983487</v>
      </c>
    </row>
    <row r="124" spans="1:9" ht="12.75">
      <c r="A124" t="s">
        <v>83</v>
      </c>
      <c r="B124">
        <f>B84*10000/B62</f>
        <v>-1.2017579125627018</v>
      </c>
      <c r="C124">
        <f>C84*10000/C62</f>
        <v>-2.183221314853516</v>
      </c>
      <c r="D124">
        <f>D84*10000/D62</f>
        <v>-1.793849603845319</v>
      </c>
      <c r="E124">
        <f>E84*10000/E62</f>
        <v>-2.126812164499623</v>
      </c>
      <c r="F124">
        <f>F84*10000/F62</f>
        <v>-0.8202847376521185</v>
      </c>
      <c r="G124">
        <f>AVERAGE(C124:E124)</f>
        <v>-2.034627694399486</v>
      </c>
      <c r="H124">
        <f>STDEV(C124:E124)</f>
        <v>0.21041878416409251</v>
      </c>
      <c r="I124">
        <f>(B124*B4+C124*C4+D124*D4+E124*E4+F124*F4)/SUM(B4:F4)</f>
        <v>-1.7521681146392385</v>
      </c>
    </row>
    <row r="125" spans="1:9" ht="12.75">
      <c r="A125" t="s">
        <v>84</v>
      </c>
      <c r="B125">
        <f>B85*10000/B62</f>
        <v>0.17551092773407542</v>
      </c>
      <c r="C125">
        <f>C85*10000/C62</f>
        <v>-2.1252502802652145</v>
      </c>
      <c r="D125">
        <f>D85*10000/D62</f>
        <v>-1.3025001127728708</v>
      </c>
      <c r="E125">
        <f>E85*10000/E62</f>
        <v>-2.6315360826094274</v>
      </c>
      <c r="F125">
        <f>F85*10000/F62</f>
        <v>-0.8835718219022379</v>
      </c>
      <c r="G125">
        <f>AVERAGE(C125:E125)</f>
        <v>-2.0197621585491707</v>
      </c>
      <c r="H125">
        <f>STDEV(C125:E125)</f>
        <v>0.6707681865944694</v>
      </c>
      <c r="I125">
        <f>(B125*B4+C125*C4+D125*D4+E125*E4+F125*F4)/SUM(B4:F4)</f>
        <v>-1.5503169551952127</v>
      </c>
    </row>
    <row r="126" spans="1:9" ht="12.75">
      <c r="A126" t="s">
        <v>85</v>
      </c>
      <c r="B126">
        <f>B86*10000/B62</f>
        <v>0.09825543621946992</v>
      </c>
      <c r="C126">
        <f>C86*10000/C62</f>
        <v>-0.11147071201702817</v>
      </c>
      <c r="D126">
        <f>D86*10000/D62</f>
        <v>-0.06451149183310168</v>
      </c>
      <c r="E126">
        <f>E86*10000/E62</f>
        <v>-0.08585272537577494</v>
      </c>
      <c r="F126">
        <f>F86*10000/F62</f>
        <v>0.8983289240698109</v>
      </c>
      <c r="G126">
        <f>AVERAGE(C126:E126)</f>
        <v>-0.08727830974196826</v>
      </c>
      <c r="H126">
        <f>STDEV(C126:E126)</f>
        <v>0.023512046022400406</v>
      </c>
      <c r="I126">
        <f>(B126*B4+C126*C4+D126*D4+E126*E4+F126*F4)/SUM(B4:F4)</f>
        <v>0.07091507118750197</v>
      </c>
    </row>
    <row r="127" spans="1:9" ht="12.75">
      <c r="A127" t="s">
        <v>86</v>
      </c>
      <c r="B127">
        <f>B87*10000/B62</f>
        <v>0.19125055340681343</v>
      </c>
      <c r="C127">
        <f>C87*10000/C62</f>
        <v>0.48312205562411664</v>
      </c>
      <c r="D127">
        <f>D87*10000/D62</f>
        <v>0.20849658602172905</v>
      </c>
      <c r="E127">
        <f>E87*10000/E62</f>
        <v>0.2483938632591809</v>
      </c>
      <c r="F127">
        <f>F87*10000/F62</f>
        <v>0.5988042631960737</v>
      </c>
      <c r="G127">
        <f>AVERAGE(C127:E127)</f>
        <v>0.31333750163500884</v>
      </c>
      <c r="H127">
        <f>STDEV(C127:E127)</f>
        <v>0.14838478447165904</v>
      </c>
      <c r="I127">
        <f>(B127*B4+C127*C4+D127*D4+E127*E4+F127*F4)/SUM(B4:F4)</f>
        <v>0.33368409097714596</v>
      </c>
    </row>
    <row r="128" spans="1:9" ht="12.75">
      <c r="A128" t="s">
        <v>87</v>
      </c>
      <c r="B128">
        <f>B88*10000/B62</f>
        <v>-0.1093383782884483</v>
      </c>
      <c r="C128">
        <f>C88*10000/C62</f>
        <v>-0.2912220176736498</v>
      </c>
      <c r="D128">
        <f>D88*10000/D62</f>
        <v>-0.4951128775876001</v>
      </c>
      <c r="E128">
        <f>E88*10000/E62</f>
        <v>-0.5699262373979314</v>
      </c>
      <c r="F128">
        <f>F88*10000/F62</f>
        <v>0.004467179414229917</v>
      </c>
      <c r="G128">
        <f>AVERAGE(C128:E128)</f>
        <v>-0.4520870442197271</v>
      </c>
      <c r="H128">
        <f>STDEV(C128:E128)</f>
        <v>0.14424779816614205</v>
      </c>
      <c r="I128">
        <f>(B128*B4+C128*C4+D128*D4+E128*E4+F128*F4)/SUM(B4:F4)</f>
        <v>-0.3415909428469679</v>
      </c>
    </row>
    <row r="129" spans="1:9" ht="12.75">
      <c r="A129" t="s">
        <v>88</v>
      </c>
      <c r="B129">
        <f>B89*10000/B62</f>
        <v>0.1275904285760885</v>
      </c>
      <c r="C129">
        <f>C89*10000/C62</f>
        <v>0.09240269675022274</v>
      </c>
      <c r="D129">
        <f>D89*10000/D62</f>
        <v>0.018523129877111143</v>
      </c>
      <c r="E129">
        <f>E89*10000/E62</f>
        <v>0.11220437553410734</v>
      </c>
      <c r="F129">
        <f>F89*10000/F62</f>
        <v>-0.07619417567652499</v>
      </c>
      <c r="G129">
        <f>AVERAGE(C129:E129)</f>
        <v>0.07437673405381375</v>
      </c>
      <c r="H129">
        <f>STDEV(C129:E129)</f>
        <v>0.04937352980404442</v>
      </c>
      <c r="I129">
        <f>(B129*B4+C129*C4+D129*D4+E129*E4+F129*F4)/SUM(B4:F4)</f>
        <v>0.06203159918707204</v>
      </c>
    </row>
    <row r="130" spans="1:9" ht="12.75">
      <c r="A130" t="s">
        <v>89</v>
      </c>
      <c r="B130">
        <f>B90*10000/B62</f>
        <v>-0.1047950105841688</v>
      </c>
      <c r="C130">
        <f>C90*10000/C62</f>
        <v>-0.03950266551562936</v>
      </c>
      <c r="D130">
        <f>D90*10000/D62</f>
        <v>-0.03021793072925517</v>
      </c>
      <c r="E130">
        <f>E90*10000/E62</f>
        <v>-0.05814286563582947</v>
      </c>
      <c r="F130">
        <f>F90*10000/F62</f>
        <v>0.2903178198008713</v>
      </c>
      <c r="G130">
        <f>AVERAGE(C130:E130)</f>
        <v>-0.042621153960237995</v>
      </c>
      <c r="H130">
        <f>STDEV(C130:E130)</f>
        <v>0.014221259614340483</v>
      </c>
      <c r="I130">
        <f>(B130*B4+C130*C4+D130*D4+E130*E4+F130*F4)/SUM(B4:F4)</f>
        <v>-0.0072754349919645495</v>
      </c>
    </row>
    <row r="131" spans="1:9" ht="12.75">
      <c r="A131" t="s">
        <v>90</v>
      </c>
      <c r="B131">
        <f>B91*10000/B62</f>
        <v>0.028911051572643214</v>
      </c>
      <c r="C131">
        <f>C91*10000/C62</f>
        <v>0.08564958565967878</v>
      </c>
      <c r="D131">
        <f>D91*10000/D62</f>
        <v>0.030260096597783333</v>
      </c>
      <c r="E131">
        <f>E91*10000/E62</f>
        <v>0.051838271850484445</v>
      </c>
      <c r="F131">
        <f>F91*10000/F62</f>
        <v>0.040792714614269796</v>
      </c>
      <c r="G131">
        <f>AVERAGE(C131:E131)</f>
        <v>0.05591598470264886</v>
      </c>
      <c r="H131">
        <f>STDEV(C131:E131)</f>
        <v>0.027918984243933184</v>
      </c>
      <c r="I131">
        <f>(B131*B4+C131*C4+D131*D4+E131*E4+F131*F4)/SUM(B4:F4)</f>
        <v>0.049989483025621284</v>
      </c>
    </row>
    <row r="132" spans="1:9" ht="12.75">
      <c r="A132" t="s">
        <v>91</v>
      </c>
      <c r="B132">
        <f>B92*10000/B62</f>
        <v>0.012245949876093957</v>
      </c>
      <c r="C132">
        <f>C92*10000/C62</f>
        <v>-0.009558244659164153</v>
      </c>
      <c r="D132">
        <f>D92*10000/D62</f>
        <v>-0.04652677009679647</v>
      </c>
      <c r="E132">
        <f>E92*10000/E62</f>
        <v>-0.030498297353102905</v>
      </c>
      <c r="F132">
        <f>F92*10000/F62</f>
        <v>0.02280576021967799</v>
      </c>
      <c r="G132">
        <f>AVERAGE(C132:E132)</f>
        <v>-0.02886110403635451</v>
      </c>
      <c r="H132">
        <f>STDEV(C132:E132)</f>
        <v>0.018538561695167214</v>
      </c>
      <c r="I132">
        <f>(B132*B4+C132*C4+D132*D4+E132*E4+F132*F4)/SUM(B4:F4)</f>
        <v>-0.01601968961081845</v>
      </c>
    </row>
    <row r="133" spans="1:9" ht="12.75">
      <c r="A133" t="s">
        <v>92</v>
      </c>
      <c r="B133">
        <f>B93*10000/B62</f>
        <v>0.09211490845660215</v>
      </c>
      <c r="C133">
        <f>C93*10000/C62</f>
        <v>0.10039939320158235</v>
      </c>
      <c r="D133">
        <f>D93*10000/D62</f>
        <v>0.09684738204905495</v>
      </c>
      <c r="E133">
        <f>E93*10000/E62</f>
        <v>0.11218858121891237</v>
      </c>
      <c r="F133">
        <f>F93*10000/F62</f>
        <v>0.06295092275825376</v>
      </c>
      <c r="G133">
        <f>AVERAGE(C133:E133)</f>
        <v>0.10314511882318322</v>
      </c>
      <c r="H133">
        <f>STDEV(C133:E133)</f>
        <v>0.008030713223876515</v>
      </c>
      <c r="I133">
        <f>(B133*B4+C133*C4+D133*D4+E133*E4+F133*F4)/SUM(B4:F4)</f>
        <v>0.09619219144627612</v>
      </c>
    </row>
    <row r="134" spans="1:9" ht="12.75">
      <c r="A134" t="s">
        <v>93</v>
      </c>
      <c r="B134">
        <f>B94*10000/B62</f>
        <v>-0.01767173758301318</v>
      </c>
      <c r="C134">
        <f>C94*10000/C62</f>
        <v>0.002038536548292299</v>
      </c>
      <c r="D134">
        <f>D94*10000/D62</f>
        <v>-0.002911667150936373</v>
      </c>
      <c r="E134">
        <f>E94*10000/E62</f>
        <v>0.0042224050300424965</v>
      </c>
      <c r="F134">
        <f>F94*10000/F62</f>
        <v>-0.015750994270230103</v>
      </c>
      <c r="G134">
        <f>AVERAGE(C134:E134)</f>
        <v>0.0011164248091328074</v>
      </c>
      <c r="H134">
        <f>STDEV(C134:E134)</f>
        <v>0.0036553336394200674</v>
      </c>
      <c r="I134">
        <f>(B134*B4+C134*C4+D134*D4+E134*E4+F134*F4)/SUM(B4:F4)</f>
        <v>-0.003853125689537591</v>
      </c>
    </row>
    <row r="135" spans="1:9" ht="12.75">
      <c r="A135" t="s">
        <v>94</v>
      </c>
      <c r="B135">
        <f>B95*10000/B62</f>
        <v>0.0037950970806865064</v>
      </c>
      <c r="C135">
        <f>C95*10000/C62</f>
        <v>-0.009463255160691564</v>
      </c>
      <c r="D135">
        <f>D95*10000/D62</f>
        <v>-0.004203396824710207</v>
      </c>
      <c r="E135">
        <f>E95*10000/E62</f>
        <v>-0.005899577184207581</v>
      </c>
      <c r="F135">
        <f>F95*10000/F62</f>
        <v>0.0027231292763433583</v>
      </c>
      <c r="G135">
        <f>AVERAGE(C135:E135)</f>
        <v>-0.006522076389869784</v>
      </c>
      <c r="H135">
        <f>STDEV(C135:E135)</f>
        <v>0.00268461475344894</v>
      </c>
      <c r="I135">
        <f>(B135*B4+C135*C4+D135*D4+E135*E4+F135*F4)/SUM(B4:F4)</f>
        <v>-0.0037954411666997908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2005-12-12T09:31:00Z</cp:lastPrinted>
  <dcterms:created xsi:type="dcterms:W3CDTF">2005-12-12T09:31:00Z</dcterms:created>
  <dcterms:modified xsi:type="dcterms:W3CDTF">2005-12-12T12:47:26Z</dcterms:modified>
  <cp:category/>
  <cp:version/>
  <cp:contentType/>
  <cp:contentStatus/>
</cp:coreProperties>
</file>