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<sst xmlns="http://schemas.openxmlformats.org/spreadsheetml/2006/main" count="204" uniqueCount="98">
  <si>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04/01/2006       12:54:36</t>
  </si>
  <si>
    <t>SIEGMUND</t>
  </si>
  <si>
    <t>HCMQAP766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</si>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</sst>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1799586"/>
        <c:axId val="63543091"/>
      </c:lineChart>
      <c:catAx>
        <c:axId val="51799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43091"/>
        <c:crosses val="autoZero"/>
        <c:auto val="1"/>
        <c:lblOffset val="100"/>
        <c:noMultiLvlLbl val="0"/>
      </c:catAx>
      <c:valAx>
        <c:axId val="6354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9958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-0.003749</v>
      </c>
      <c r="D4" s="12">
        <v>-0.003748</v>
      </c>
      <c r="E4" s="12">
        <v>-0.00375</v>
      </c>
      <c r="F4" s="24">
        <v>-0.002073</v>
      </c>
      <c r="G4" s="34">
        <v>-0.011685</v>
      </c>
    </row>
    <row r="5" spans="1:7" ht="12.75" thickBot="1">
      <c r="A5" s="44" t="s">
        <v>13</v>
      </c>
      <c r="B5" s="45">
        <v>5.710423</v>
      </c>
      <c r="C5" s="46">
        <v>3.456299</v>
      </c>
      <c r="D5" s="46">
        <v>-1.331157</v>
      </c>
      <c r="E5" s="46">
        <v>-2.954564</v>
      </c>
      <c r="F5" s="47">
        <v>-4.619949</v>
      </c>
      <c r="G5" s="48">
        <v>6.247217</v>
      </c>
    </row>
    <row r="6" spans="1:7" ht="12.75" thickTop="1">
      <c r="A6" s="6" t="s">
        <v>14</v>
      </c>
      <c r="B6" s="39">
        <v>-75.58146</v>
      </c>
      <c r="C6" s="40">
        <v>45.74633</v>
      </c>
      <c r="D6" s="40">
        <v>-15.62637</v>
      </c>
      <c r="E6" s="40">
        <v>134.4323</v>
      </c>
      <c r="F6" s="41">
        <v>-215.2248</v>
      </c>
      <c r="G6" s="42">
        <v>-0.001043406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50">
        <v>0.6397378</v>
      </c>
      <c r="C8" s="51">
        <v>3.576597</v>
      </c>
      <c r="D8" s="51">
        <v>5.353351</v>
      </c>
      <c r="E8" s="51">
        <v>5.867305</v>
      </c>
      <c r="F8" s="52">
        <v>2.071351</v>
      </c>
      <c r="G8" s="49">
        <v>3.928738</v>
      </c>
    </row>
    <row r="9" spans="1:7" ht="12">
      <c r="A9" s="20" t="s">
        <v>17</v>
      </c>
      <c r="B9" s="29">
        <v>-0.09417277</v>
      </c>
      <c r="C9" s="13">
        <v>0.4575217</v>
      </c>
      <c r="D9" s="13">
        <v>0.09067455</v>
      </c>
      <c r="E9" s="13">
        <v>0.4262717</v>
      </c>
      <c r="F9" s="25">
        <v>-0.4862335</v>
      </c>
      <c r="G9" s="35">
        <v>0.1561653</v>
      </c>
    </row>
    <row r="10" spans="1:7" ht="12">
      <c r="A10" s="20" t="s">
        <v>18</v>
      </c>
      <c r="B10" s="29">
        <v>-0.01243044</v>
      </c>
      <c r="C10" s="13">
        <v>-0.4574398</v>
      </c>
      <c r="D10" s="13">
        <v>-1.807801</v>
      </c>
      <c r="E10" s="13">
        <v>-0.665885</v>
      </c>
      <c r="F10" s="25">
        <v>-1.776243</v>
      </c>
      <c r="G10" s="35">
        <v>-0.9433948</v>
      </c>
    </row>
    <row r="11" spans="1:7" ht="12">
      <c r="A11" s="21" t="s">
        <v>19</v>
      </c>
      <c r="B11" s="31">
        <v>1.927292</v>
      </c>
      <c r="C11" s="15">
        <v>0.9891861</v>
      </c>
      <c r="D11" s="15">
        <v>0.3074598</v>
      </c>
      <c r="E11" s="15">
        <v>0.7601731</v>
      </c>
      <c r="F11" s="27">
        <v>13.07391</v>
      </c>
      <c r="G11" s="37">
        <v>2.514013</v>
      </c>
    </row>
    <row r="12" spans="1:7" ht="12">
      <c r="A12" s="20" t="s">
        <v>20</v>
      </c>
      <c r="B12" s="29">
        <v>0.1772423</v>
      </c>
      <c r="C12" s="13">
        <v>0.07598135</v>
      </c>
      <c r="D12" s="13">
        <v>-0.006055227</v>
      </c>
      <c r="E12" s="13">
        <v>0.2326915</v>
      </c>
      <c r="F12" s="25">
        <v>0.1473286</v>
      </c>
      <c r="G12" s="35">
        <v>0.1181475</v>
      </c>
    </row>
    <row r="13" spans="1:7" ht="12">
      <c r="A13" s="20" t="s">
        <v>21</v>
      </c>
      <c r="B13" s="29">
        <v>0.04603112</v>
      </c>
      <c r="C13" s="13">
        <v>0.1132937</v>
      </c>
      <c r="D13" s="13">
        <v>0.0105908</v>
      </c>
      <c r="E13" s="13">
        <v>0.08472925</v>
      </c>
      <c r="F13" s="25">
        <v>-0.2348605</v>
      </c>
      <c r="G13" s="35">
        <v>0.02563014</v>
      </c>
    </row>
    <row r="14" spans="1:7" ht="12">
      <c r="A14" s="20" t="s">
        <v>22</v>
      </c>
      <c r="B14" s="29">
        <v>0.105311</v>
      </c>
      <c r="C14" s="13">
        <v>-0.05806734</v>
      </c>
      <c r="D14" s="13">
        <v>-0.01516079</v>
      </c>
      <c r="E14" s="13">
        <v>0.04288611</v>
      </c>
      <c r="F14" s="25">
        <v>0.1292092</v>
      </c>
      <c r="G14" s="35">
        <v>0.02516476</v>
      </c>
    </row>
    <row r="15" spans="1:7" ht="12">
      <c r="A15" s="21" t="s">
        <v>23</v>
      </c>
      <c r="B15" s="31">
        <v>-0.493819</v>
      </c>
      <c r="C15" s="15">
        <v>-0.2438188</v>
      </c>
      <c r="D15" s="15">
        <v>-0.2452846</v>
      </c>
      <c r="E15" s="15">
        <v>-0.1824452</v>
      </c>
      <c r="F15" s="27">
        <v>-0.4283021</v>
      </c>
      <c r="G15" s="37">
        <v>-0.2902189</v>
      </c>
    </row>
    <row r="16" spans="1:7" ht="12">
      <c r="A16" s="20" t="s">
        <v>24</v>
      </c>
      <c r="B16" s="29">
        <v>0.0454588</v>
      </c>
      <c r="C16" s="13">
        <v>0.0411883</v>
      </c>
      <c r="D16" s="13">
        <v>0.009291167</v>
      </c>
      <c r="E16" s="13">
        <v>0.02243255</v>
      </c>
      <c r="F16" s="25">
        <v>0.03066101</v>
      </c>
      <c r="G16" s="35">
        <v>0.02822145</v>
      </c>
    </row>
    <row r="17" spans="1:7" ht="12">
      <c r="A17" s="20" t="s">
        <v>25</v>
      </c>
      <c r="B17" s="29">
        <v>-0.032094</v>
      </c>
      <c r="C17" s="13">
        <v>-0.01774364</v>
      </c>
      <c r="D17" s="13">
        <v>-0.00832817</v>
      </c>
      <c r="E17" s="13">
        <v>-0.02438746</v>
      </c>
      <c r="F17" s="25">
        <v>-0.003927015</v>
      </c>
      <c r="G17" s="35">
        <v>-0.01731954</v>
      </c>
    </row>
    <row r="18" spans="1:7" ht="12">
      <c r="A18" s="20" t="s">
        <v>26</v>
      </c>
      <c r="B18" s="29">
        <v>0.04385005</v>
      </c>
      <c r="C18" s="13">
        <v>0.007859669</v>
      </c>
      <c r="D18" s="13">
        <v>0.03689504</v>
      </c>
      <c r="E18" s="13">
        <v>-0.01876227</v>
      </c>
      <c r="F18" s="25">
        <v>0.03563918</v>
      </c>
      <c r="G18" s="35">
        <v>0.01737166</v>
      </c>
    </row>
    <row r="19" spans="1:7" ht="12">
      <c r="A19" s="21" t="s">
        <v>27</v>
      </c>
      <c r="B19" s="31">
        <v>-0.2137036</v>
      </c>
      <c r="C19" s="15">
        <v>-0.2028434</v>
      </c>
      <c r="D19" s="15">
        <v>-0.1865992</v>
      </c>
      <c r="E19" s="15">
        <v>-0.1869694</v>
      </c>
      <c r="F19" s="27">
        <v>-0.1463006</v>
      </c>
      <c r="G19" s="37">
        <v>-0.1891696</v>
      </c>
    </row>
    <row r="20" spans="1:7" ht="12.75" thickBot="1">
      <c r="A20" s="44" t="s">
        <v>28</v>
      </c>
      <c r="B20" s="45">
        <v>0.0007005748</v>
      </c>
      <c r="C20" s="46">
        <v>0.003331088</v>
      </c>
      <c r="D20" s="46">
        <v>0.008494473</v>
      </c>
      <c r="E20" s="46">
        <v>0.007219724</v>
      </c>
      <c r="F20" s="47">
        <v>0.001874839</v>
      </c>
      <c r="G20" s="48">
        <v>0.004933409</v>
      </c>
    </row>
    <row r="21" spans="1:7" ht="12.75" thickTop="1">
      <c r="A21" s="6" t="s">
        <v>29</v>
      </c>
      <c r="B21" s="39">
        <v>-60.1413</v>
      </c>
      <c r="C21" s="40">
        <v>17.76061</v>
      </c>
      <c r="D21" s="40">
        <v>-47.72227</v>
      </c>
      <c r="E21" s="40">
        <v>75.5547</v>
      </c>
      <c r="F21" s="41">
        <v>-16.7561</v>
      </c>
      <c r="G21" s="43">
        <v>0.02002409</v>
      </c>
    </row>
    <row r="22" spans="1:7" ht="12">
      <c r="A22" s="20" t="s">
        <v>30</v>
      </c>
      <c r="B22" s="29">
        <v>114.2134</v>
      </c>
      <c r="C22" s="13">
        <v>69.12708</v>
      </c>
      <c r="D22" s="13">
        <v>-26.62321</v>
      </c>
      <c r="E22" s="13">
        <v>-59.09196</v>
      </c>
      <c r="F22" s="25">
        <v>-92.4016</v>
      </c>
      <c r="G22" s="36">
        <v>0</v>
      </c>
    </row>
    <row r="23" spans="1:7" ht="12">
      <c r="A23" s="20" t="s">
        <v>31</v>
      </c>
      <c r="B23" s="29">
        <v>-3.235163</v>
      </c>
      <c r="C23" s="13">
        <v>-5.251266</v>
      </c>
      <c r="D23" s="13">
        <v>-3.424654</v>
      </c>
      <c r="E23" s="13">
        <v>-5.42459</v>
      </c>
      <c r="F23" s="25">
        <v>2.000388</v>
      </c>
      <c r="G23" s="49">
        <v>-3.596372</v>
      </c>
    </row>
    <row r="24" spans="1:7" ht="12">
      <c r="A24" s="20" t="s">
        <v>32</v>
      </c>
      <c r="B24" s="29">
        <v>-0.6504394</v>
      </c>
      <c r="C24" s="13">
        <v>-3.335887</v>
      </c>
      <c r="D24" s="13">
        <v>1.854214</v>
      </c>
      <c r="E24" s="13">
        <v>2.102291</v>
      </c>
      <c r="F24" s="25">
        <v>3.985131</v>
      </c>
      <c r="G24" s="35">
        <v>0.5851608</v>
      </c>
    </row>
    <row r="25" spans="1:7" ht="12">
      <c r="A25" s="20" t="s">
        <v>33</v>
      </c>
      <c r="B25" s="29">
        <v>-0.8255979</v>
      </c>
      <c r="C25" s="13">
        <v>-0.9357508</v>
      </c>
      <c r="D25" s="13">
        <v>-0.01903016</v>
      </c>
      <c r="E25" s="13">
        <v>-0.7295787</v>
      </c>
      <c r="F25" s="25">
        <v>-1.249934</v>
      </c>
      <c r="G25" s="35">
        <v>-0.6913476</v>
      </c>
    </row>
    <row r="26" spans="1:7" ht="12">
      <c r="A26" s="21" t="s">
        <v>34</v>
      </c>
      <c r="B26" s="31">
        <v>0.6180513</v>
      </c>
      <c r="C26" s="15">
        <v>-0.1772663</v>
      </c>
      <c r="D26" s="15">
        <v>-0.7682391</v>
      </c>
      <c r="E26" s="15">
        <v>0.1566464</v>
      </c>
      <c r="F26" s="27">
        <v>0.8739312</v>
      </c>
      <c r="G26" s="37">
        <v>0.01597301</v>
      </c>
    </row>
    <row r="27" spans="1:7" ht="12">
      <c r="A27" s="20" t="s">
        <v>35</v>
      </c>
      <c r="B27" s="29">
        <v>0.05928701</v>
      </c>
      <c r="C27" s="13">
        <v>0.05341153</v>
      </c>
      <c r="D27" s="13">
        <v>-0.2768666</v>
      </c>
      <c r="E27" s="13">
        <v>0.1054163</v>
      </c>
      <c r="F27" s="25">
        <v>0.2042404</v>
      </c>
      <c r="G27" s="35">
        <v>0.00738059</v>
      </c>
    </row>
    <row r="28" spans="1:7" ht="12">
      <c r="A28" s="20" t="s">
        <v>36</v>
      </c>
      <c r="B28" s="29">
        <v>-0.1128643</v>
      </c>
      <c r="C28" s="13">
        <v>-0.329962</v>
      </c>
      <c r="D28" s="13">
        <v>0.07930349</v>
      </c>
      <c r="E28" s="13">
        <v>0.2161113</v>
      </c>
      <c r="F28" s="25">
        <v>0.09140993</v>
      </c>
      <c r="G28" s="35">
        <v>-0.01252403</v>
      </c>
    </row>
    <row r="29" spans="1:7" ht="12">
      <c r="A29" s="20" t="s">
        <v>37</v>
      </c>
      <c r="B29" s="29">
        <v>0.005035454</v>
      </c>
      <c r="C29" s="13">
        <v>-0.06977396</v>
      </c>
      <c r="D29" s="13">
        <v>-0.09267972</v>
      </c>
      <c r="E29" s="13">
        <v>-0.08209535</v>
      </c>
      <c r="F29" s="25">
        <v>-0.1187935</v>
      </c>
      <c r="G29" s="35">
        <v>-0.0739193</v>
      </c>
    </row>
    <row r="30" spans="1:7" ht="12">
      <c r="A30" s="21" t="s">
        <v>38</v>
      </c>
      <c r="B30" s="31">
        <v>-0.003330914</v>
      </c>
      <c r="C30" s="15">
        <v>0.01880444</v>
      </c>
      <c r="D30" s="15">
        <v>-0.05913624</v>
      </c>
      <c r="E30" s="15">
        <v>0.03984131</v>
      </c>
      <c r="F30" s="27">
        <v>0.201011</v>
      </c>
      <c r="G30" s="37">
        <v>0.02618852</v>
      </c>
    </row>
    <row r="31" spans="1:7" ht="12">
      <c r="A31" s="20" t="s">
        <v>39</v>
      </c>
      <c r="B31" s="29">
        <v>-0.005758823</v>
      </c>
      <c r="C31" s="13">
        <v>0.002726136</v>
      </c>
      <c r="D31" s="13">
        <v>-0.03862897</v>
      </c>
      <c r="E31" s="13">
        <v>0.07398563</v>
      </c>
      <c r="F31" s="25">
        <v>0.001861845</v>
      </c>
      <c r="G31" s="35">
        <v>0.00857637</v>
      </c>
    </row>
    <row r="32" spans="1:7" ht="12">
      <c r="A32" s="20" t="s">
        <v>40</v>
      </c>
      <c r="B32" s="29">
        <v>-0.007047036</v>
      </c>
      <c r="C32" s="13">
        <v>-0.00658768</v>
      </c>
      <c r="D32" s="13">
        <v>0.009915692</v>
      </c>
      <c r="E32" s="13">
        <v>0.05770458</v>
      </c>
      <c r="F32" s="25">
        <v>-0.01169392</v>
      </c>
      <c r="G32" s="35">
        <v>0.01211233</v>
      </c>
    </row>
    <row r="33" spans="1:7" ht="12">
      <c r="A33" s="20" t="s">
        <v>41</v>
      </c>
      <c r="B33" s="29">
        <v>0.1171346</v>
      </c>
      <c r="C33" s="13">
        <v>0.08819719</v>
      </c>
      <c r="D33" s="13">
        <v>0.08413681</v>
      </c>
      <c r="E33" s="13">
        <v>0.06951174</v>
      </c>
      <c r="F33" s="25">
        <v>0.06190186</v>
      </c>
      <c r="G33" s="35">
        <v>0.08342081</v>
      </c>
    </row>
    <row r="34" spans="1:7" ht="12">
      <c r="A34" s="21" t="s">
        <v>42</v>
      </c>
      <c r="B34" s="31">
        <v>-0.01979668</v>
      </c>
      <c r="C34" s="15">
        <v>-0.009170812</v>
      </c>
      <c r="D34" s="15">
        <v>-0.0002120837</v>
      </c>
      <c r="E34" s="15">
        <v>0.009152237</v>
      </c>
      <c r="F34" s="27">
        <v>-0.02025905</v>
      </c>
      <c r="G34" s="37">
        <v>-0.005585105</v>
      </c>
    </row>
    <row r="35" spans="1:7" ht="12.75" thickBot="1">
      <c r="A35" s="22" t="s">
        <v>43</v>
      </c>
      <c r="B35" s="32">
        <v>-0.00172483</v>
      </c>
      <c r="C35" s="16">
        <v>-0.002022378</v>
      </c>
      <c r="D35" s="16">
        <v>-0.004461523</v>
      </c>
      <c r="E35" s="16">
        <v>0.0002250512</v>
      </c>
      <c r="F35" s="28">
        <v>0.005269466</v>
      </c>
      <c r="G35" s="38">
        <v>-0.001056021</v>
      </c>
    </row>
    <row r="36" spans="1:7" ht="12">
      <c r="A36" s="4" t="s">
        <v>44</v>
      </c>
      <c r="B36" s="3">
        <v>20.29724</v>
      </c>
      <c r="C36" s="3">
        <v>20.29724</v>
      </c>
      <c r="D36" s="3">
        <v>20.3064</v>
      </c>
      <c r="E36" s="3">
        <v>20.30945</v>
      </c>
      <c r="F36" s="3">
        <v>20.3186</v>
      </c>
      <c r="G36" s="3"/>
    </row>
    <row r="37" spans="1:6" ht="12">
      <c r="A37" s="4" t="s">
        <v>45</v>
      </c>
      <c r="B37" s="2">
        <v>0.05594889</v>
      </c>
      <c r="C37" s="2">
        <v>-0.005594889</v>
      </c>
      <c r="D37" s="2">
        <v>-0.03407796</v>
      </c>
      <c r="E37" s="2">
        <v>-0.06205241</v>
      </c>
      <c r="F37" s="2">
        <v>-0.07324219</v>
      </c>
    </row>
    <row r="38" spans="1:7" ht="12">
      <c r="A38" s="4" t="s">
        <v>53</v>
      </c>
      <c r="B38" s="2">
        <v>0.0001296393</v>
      </c>
      <c r="C38" s="2">
        <v>-7.797375E-05</v>
      </c>
      <c r="D38" s="2">
        <v>2.634865E-05</v>
      </c>
      <c r="E38" s="2">
        <v>-0.0002277679</v>
      </c>
      <c r="F38" s="2">
        <v>0.0003655877</v>
      </c>
      <c r="G38" s="2">
        <v>0.0002485405</v>
      </c>
    </row>
    <row r="39" spans="1:7" ht="12.75" thickBot="1">
      <c r="A39" s="4" t="s">
        <v>54</v>
      </c>
      <c r="B39" s="2">
        <v>0.0001007596</v>
      </c>
      <c r="C39" s="2">
        <v>-2.965402E-05</v>
      </c>
      <c r="D39" s="2">
        <v>8.119801E-05</v>
      </c>
      <c r="E39" s="2">
        <v>-0.0001297889</v>
      </c>
      <c r="F39" s="2">
        <v>3.186345E-05</v>
      </c>
      <c r="G39" s="2">
        <v>0.0007967114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3.116664</v>
      </c>
      <c r="F40" s="17" t="s">
        <v>48</v>
      </c>
      <c r="G40" s="8">
        <v>54.954512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0.003749</v>
      </c>
      <c r="D4">
        <v>0.003748</v>
      </c>
      <c r="E4">
        <v>0.00375</v>
      </c>
      <c r="F4">
        <v>0.002073</v>
      </c>
      <c r="G4">
        <v>0.011685</v>
      </c>
    </row>
    <row r="5" spans="1:7" ht="12.75">
      <c r="A5" t="s">
        <v>13</v>
      </c>
      <c r="B5">
        <v>5.710423</v>
      </c>
      <c r="C5">
        <v>3.456299</v>
      </c>
      <c r="D5">
        <v>-1.331157</v>
      </c>
      <c r="E5">
        <v>-2.954564</v>
      </c>
      <c r="F5">
        <v>-4.619949</v>
      </c>
      <c r="G5">
        <v>6.247217</v>
      </c>
    </row>
    <row r="6" spans="1:7" ht="12.75">
      <c r="A6" t="s">
        <v>14</v>
      </c>
      <c r="B6" s="53">
        <v>-75.58146</v>
      </c>
      <c r="C6" s="53">
        <v>45.74633</v>
      </c>
      <c r="D6" s="53">
        <v>-15.62637</v>
      </c>
      <c r="E6" s="53">
        <v>134.4323</v>
      </c>
      <c r="F6" s="53">
        <v>-215.2248</v>
      </c>
      <c r="G6" s="53">
        <v>-0.001043406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0.6397378</v>
      </c>
      <c r="C8" s="53">
        <v>3.576597</v>
      </c>
      <c r="D8" s="53">
        <v>5.353351</v>
      </c>
      <c r="E8" s="53">
        <v>5.867305</v>
      </c>
      <c r="F8" s="53">
        <v>2.071351</v>
      </c>
      <c r="G8" s="53">
        <v>3.928738</v>
      </c>
    </row>
    <row r="9" spans="1:7" ht="12.75">
      <c r="A9" t="s">
        <v>17</v>
      </c>
      <c r="B9" s="53">
        <v>-0.09417277</v>
      </c>
      <c r="C9" s="53">
        <v>0.4575217</v>
      </c>
      <c r="D9" s="53">
        <v>0.09067455</v>
      </c>
      <c r="E9" s="53">
        <v>0.4262717</v>
      </c>
      <c r="F9" s="53">
        <v>-0.4862335</v>
      </c>
      <c r="G9" s="53">
        <v>0.1561653</v>
      </c>
    </row>
    <row r="10" spans="1:7" ht="12.75">
      <c r="A10" t="s">
        <v>18</v>
      </c>
      <c r="B10" s="53">
        <v>-0.01243044</v>
      </c>
      <c r="C10" s="53">
        <v>-0.4574398</v>
      </c>
      <c r="D10" s="53">
        <v>-1.807801</v>
      </c>
      <c r="E10" s="53">
        <v>-0.665885</v>
      </c>
      <c r="F10" s="53">
        <v>-1.776243</v>
      </c>
      <c r="G10" s="53">
        <v>-0.9433948</v>
      </c>
    </row>
    <row r="11" spans="1:7" ht="12.75">
      <c r="A11" t="s">
        <v>19</v>
      </c>
      <c r="B11" s="53">
        <v>1.927292</v>
      </c>
      <c r="C11" s="53">
        <v>0.9891861</v>
      </c>
      <c r="D11" s="53">
        <v>0.3074598</v>
      </c>
      <c r="E11" s="53">
        <v>0.7601731</v>
      </c>
      <c r="F11" s="53">
        <v>13.07391</v>
      </c>
      <c r="G11" s="53">
        <v>2.514013</v>
      </c>
    </row>
    <row r="12" spans="1:7" ht="12.75">
      <c r="A12" t="s">
        <v>20</v>
      </c>
      <c r="B12" s="53">
        <v>0.1772423</v>
      </c>
      <c r="C12" s="53">
        <v>0.07598135</v>
      </c>
      <c r="D12" s="53">
        <v>-0.006055227</v>
      </c>
      <c r="E12" s="53">
        <v>0.2326915</v>
      </c>
      <c r="F12" s="53">
        <v>0.1473286</v>
      </c>
      <c r="G12" s="53">
        <v>0.1181475</v>
      </c>
    </row>
    <row r="13" spans="1:7" ht="12.75">
      <c r="A13" t="s">
        <v>21</v>
      </c>
      <c r="B13" s="53">
        <v>0.04603112</v>
      </c>
      <c r="C13" s="53">
        <v>0.1132937</v>
      </c>
      <c r="D13" s="53">
        <v>0.0105908</v>
      </c>
      <c r="E13" s="53">
        <v>0.08472925</v>
      </c>
      <c r="F13" s="53">
        <v>-0.2348605</v>
      </c>
      <c r="G13" s="53">
        <v>0.02563014</v>
      </c>
    </row>
    <row r="14" spans="1:7" ht="12.75">
      <c r="A14" t="s">
        <v>22</v>
      </c>
      <c r="B14" s="53">
        <v>0.105311</v>
      </c>
      <c r="C14" s="53">
        <v>-0.05806734</v>
      </c>
      <c r="D14" s="53">
        <v>-0.01516079</v>
      </c>
      <c r="E14" s="53">
        <v>0.04288611</v>
      </c>
      <c r="F14" s="53">
        <v>0.1292092</v>
      </c>
      <c r="G14" s="53">
        <v>0.02516476</v>
      </c>
    </row>
    <row r="15" spans="1:7" ht="12.75">
      <c r="A15" t="s">
        <v>23</v>
      </c>
      <c r="B15" s="53">
        <v>-0.493819</v>
      </c>
      <c r="C15" s="53">
        <v>-0.2438188</v>
      </c>
      <c r="D15" s="53">
        <v>-0.2452846</v>
      </c>
      <c r="E15" s="53">
        <v>-0.1824452</v>
      </c>
      <c r="F15" s="53">
        <v>-0.4283021</v>
      </c>
      <c r="G15" s="53">
        <v>-0.2902189</v>
      </c>
    </row>
    <row r="16" spans="1:7" ht="12.75">
      <c r="A16" t="s">
        <v>24</v>
      </c>
      <c r="B16" s="53">
        <v>0.0454588</v>
      </c>
      <c r="C16" s="53">
        <v>0.0411883</v>
      </c>
      <c r="D16" s="53">
        <v>0.009291167</v>
      </c>
      <c r="E16" s="53">
        <v>0.02243255</v>
      </c>
      <c r="F16" s="53">
        <v>0.03066101</v>
      </c>
      <c r="G16" s="53">
        <v>0.02822145</v>
      </c>
    </row>
    <row r="17" spans="1:7" ht="12.75">
      <c r="A17" t="s">
        <v>25</v>
      </c>
      <c r="B17" s="53">
        <v>-0.032094</v>
      </c>
      <c r="C17" s="53">
        <v>-0.01774364</v>
      </c>
      <c r="D17" s="53">
        <v>-0.00832817</v>
      </c>
      <c r="E17" s="53">
        <v>-0.02438746</v>
      </c>
      <c r="F17" s="53">
        <v>-0.003927015</v>
      </c>
      <c r="G17" s="53">
        <v>-0.01731954</v>
      </c>
    </row>
    <row r="18" spans="1:7" ht="12.75">
      <c r="A18" t="s">
        <v>26</v>
      </c>
      <c r="B18" s="53">
        <v>0.04385005</v>
      </c>
      <c r="C18" s="53">
        <v>0.007859669</v>
      </c>
      <c r="D18" s="53">
        <v>0.03689504</v>
      </c>
      <c r="E18" s="53">
        <v>-0.01876227</v>
      </c>
      <c r="F18" s="53">
        <v>0.03563918</v>
      </c>
      <c r="G18" s="53">
        <v>0.01737166</v>
      </c>
    </row>
    <row r="19" spans="1:7" ht="12.75">
      <c r="A19" t="s">
        <v>27</v>
      </c>
      <c r="B19" s="53">
        <v>-0.2137036</v>
      </c>
      <c r="C19" s="53">
        <v>-0.2028434</v>
      </c>
      <c r="D19" s="53">
        <v>-0.1865992</v>
      </c>
      <c r="E19" s="53">
        <v>-0.1869694</v>
      </c>
      <c r="F19" s="53">
        <v>-0.1463006</v>
      </c>
      <c r="G19" s="53">
        <v>-0.1891696</v>
      </c>
    </row>
    <row r="20" spans="1:7" ht="12.75">
      <c r="A20" t="s">
        <v>28</v>
      </c>
      <c r="B20" s="53">
        <v>0.0007005748</v>
      </c>
      <c r="C20" s="53">
        <v>0.003331088</v>
      </c>
      <c r="D20" s="53">
        <v>0.008494473</v>
      </c>
      <c r="E20" s="53">
        <v>0.007219724</v>
      </c>
      <c r="F20" s="53">
        <v>0.001874839</v>
      </c>
      <c r="G20" s="53">
        <v>0.004933409</v>
      </c>
    </row>
    <row r="21" spans="1:7" ht="12.75">
      <c r="A21" t="s">
        <v>29</v>
      </c>
      <c r="B21" s="53">
        <v>-60.1413</v>
      </c>
      <c r="C21" s="53">
        <v>17.76061</v>
      </c>
      <c r="D21" s="53">
        <v>-47.72227</v>
      </c>
      <c r="E21" s="53">
        <v>75.5547</v>
      </c>
      <c r="F21" s="53">
        <v>-16.7561</v>
      </c>
      <c r="G21" s="53">
        <v>0.02002409</v>
      </c>
    </row>
    <row r="22" spans="1:7" ht="12.75">
      <c r="A22" t="s">
        <v>30</v>
      </c>
      <c r="B22" s="53">
        <v>114.2134</v>
      </c>
      <c r="C22" s="53">
        <v>69.12708</v>
      </c>
      <c r="D22" s="53">
        <v>-26.62321</v>
      </c>
      <c r="E22" s="53">
        <v>-59.09196</v>
      </c>
      <c r="F22" s="53">
        <v>-92.4016</v>
      </c>
      <c r="G22" s="53">
        <v>0</v>
      </c>
    </row>
    <row r="23" spans="1:7" ht="12.75">
      <c r="A23" t="s">
        <v>31</v>
      </c>
      <c r="B23" s="53">
        <v>-3.235163</v>
      </c>
      <c r="C23" s="53">
        <v>-5.251266</v>
      </c>
      <c r="D23" s="53">
        <v>-3.424654</v>
      </c>
      <c r="E23" s="53">
        <v>-5.42459</v>
      </c>
      <c r="F23" s="53">
        <v>2.000388</v>
      </c>
      <c r="G23" s="53">
        <v>-3.596372</v>
      </c>
    </row>
    <row r="24" spans="1:7" ht="12.75">
      <c r="A24" t="s">
        <v>32</v>
      </c>
      <c r="B24" s="53">
        <v>-0.6504394</v>
      </c>
      <c r="C24" s="53">
        <v>-3.335887</v>
      </c>
      <c r="D24" s="53">
        <v>1.854214</v>
      </c>
      <c r="E24" s="53">
        <v>2.102291</v>
      </c>
      <c r="F24" s="53">
        <v>3.985131</v>
      </c>
      <c r="G24" s="53">
        <v>0.5851608</v>
      </c>
    </row>
    <row r="25" spans="1:7" ht="12.75">
      <c r="A25" t="s">
        <v>33</v>
      </c>
      <c r="B25" s="53">
        <v>-0.8255979</v>
      </c>
      <c r="C25" s="53">
        <v>-0.9357508</v>
      </c>
      <c r="D25" s="53">
        <v>-0.01903016</v>
      </c>
      <c r="E25" s="53">
        <v>-0.7295787</v>
      </c>
      <c r="F25" s="53">
        <v>-1.249934</v>
      </c>
      <c r="G25" s="53">
        <v>-0.6913476</v>
      </c>
    </row>
    <row r="26" spans="1:7" ht="12.75">
      <c r="A26" t="s">
        <v>34</v>
      </c>
      <c r="B26" s="53">
        <v>0.6180513</v>
      </c>
      <c r="C26" s="53">
        <v>-0.1772663</v>
      </c>
      <c r="D26" s="53">
        <v>-0.7682391</v>
      </c>
      <c r="E26" s="53">
        <v>0.1566464</v>
      </c>
      <c r="F26" s="53">
        <v>0.8739312</v>
      </c>
      <c r="G26" s="53">
        <v>0.01597301</v>
      </c>
    </row>
    <row r="27" spans="1:7" ht="12.75">
      <c r="A27" t="s">
        <v>35</v>
      </c>
      <c r="B27" s="53">
        <v>0.05928701</v>
      </c>
      <c r="C27" s="53">
        <v>0.05341153</v>
      </c>
      <c r="D27" s="53">
        <v>-0.2768666</v>
      </c>
      <c r="E27" s="53">
        <v>0.1054163</v>
      </c>
      <c r="F27" s="53">
        <v>0.2042404</v>
      </c>
      <c r="G27" s="53">
        <v>0.00738059</v>
      </c>
    </row>
    <row r="28" spans="1:7" ht="12.75">
      <c r="A28" t="s">
        <v>36</v>
      </c>
      <c r="B28" s="53">
        <v>-0.1128643</v>
      </c>
      <c r="C28" s="53">
        <v>-0.329962</v>
      </c>
      <c r="D28" s="53">
        <v>0.07930349</v>
      </c>
      <c r="E28" s="53">
        <v>0.2161113</v>
      </c>
      <c r="F28" s="53">
        <v>0.09140993</v>
      </c>
      <c r="G28" s="53">
        <v>-0.01252403</v>
      </c>
    </row>
    <row r="29" spans="1:7" ht="12.75">
      <c r="A29" t="s">
        <v>37</v>
      </c>
      <c r="B29" s="53">
        <v>0.005035454</v>
      </c>
      <c r="C29" s="53">
        <v>-0.06977396</v>
      </c>
      <c r="D29" s="53">
        <v>-0.09267972</v>
      </c>
      <c r="E29" s="53">
        <v>-0.08209535</v>
      </c>
      <c r="F29" s="53">
        <v>-0.1187935</v>
      </c>
      <c r="G29" s="53">
        <v>-0.0739193</v>
      </c>
    </row>
    <row r="30" spans="1:7" ht="12.75">
      <c r="A30" t="s">
        <v>38</v>
      </c>
      <c r="B30" s="53">
        <v>-0.003330914</v>
      </c>
      <c r="C30" s="53">
        <v>0.01880444</v>
      </c>
      <c r="D30" s="53">
        <v>-0.05913624</v>
      </c>
      <c r="E30" s="53">
        <v>0.03984131</v>
      </c>
      <c r="F30" s="53">
        <v>0.201011</v>
      </c>
      <c r="G30" s="53">
        <v>0.02618852</v>
      </c>
    </row>
    <row r="31" spans="1:7" ht="12.75">
      <c r="A31" t="s">
        <v>39</v>
      </c>
      <c r="B31" s="53">
        <v>-0.005758823</v>
      </c>
      <c r="C31" s="53">
        <v>0.002726136</v>
      </c>
      <c r="D31" s="53">
        <v>-0.03862897</v>
      </c>
      <c r="E31" s="53">
        <v>0.07398563</v>
      </c>
      <c r="F31" s="53">
        <v>0.001861845</v>
      </c>
      <c r="G31" s="53">
        <v>0.00857637</v>
      </c>
    </row>
    <row r="32" spans="1:7" ht="12.75">
      <c r="A32" t="s">
        <v>40</v>
      </c>
      <c r="B32" s="53">
        <v>-0.007047036</v>
      </c>
      <c r="C32" s="53">
        <v>-0.00658768</v>
      </c>
      <c r="D32" s="53">
        <v>0.009915692</v>
      </c>
      <c r="E32" s="53">
        <v>0.05770458</v>
      </c>
      <c r="F32" s="53">
        <v>-0.01169392</v>
      </c>
      <c r="G32" s="53">
        <v>0.01211233</v>
      </c>
    </row>
    <row r="33" spans="1:7" ht="12.75">
      <c r="A33" t="s">
        <v>41</v>
      </c>
      <c r="B33" s="53">
        <v>0.1171346</v>
      </c>
      <c r="C33" s="53">
        <v>0.08819719</v>
      </c>
      <c r="D33" s="53">
        <v>0.08413681</v>
      </c>
      <c r="E33" s="53">
        <v>0.06951174</v>
      </c>
      <c r="F33" s="53">
        <v>0.06190186</v>
      </c>
      <c r="G33" s="53">
        <v>0.08342081</v>
      </c>
    </row>
    <row r="34" spans="1:7" ht="12.75">
      <c r="A34" t="s">
        <v>42</v>
      </c>
      <c r="B34" s="53">
        <v>-0.01979668</v>
      </c>
      <c r="C34" s="53">
        <v>-0.009170812</v>
      </c>
      <c r="D34" s="53">
        <v>-0.0002120837</v>
      </c>
      <c r="E34" s="53">
        <v>0.009152237</v>
      </c>
      <c r="F34" s="53">
        <v>-0.02025905</v>
      </c>
      <c r="G34" s="53">
        <v>-0.005585105</v>
      </c>
    </row>
    <row r="35" spans="1:7" ht="12.75">
      <c r="A35" t="s">
        <v>43</v>
      </c>
      <c r="B35" s="53">
        <v>-0.00172483</v>
      </c>
      <c r="C35" s="53">
        <v>-0.002022378</v>
      </c>
      <c r="D35" s="53">
        <v>-0.004461523</v>
      </c>
      <c r="E35" s="53">
        <v>0.0002250512</v>
      </c>
      <c r="F35" s="53">
        <v>0.005269466</v>
      </c>
      <c r="G35" s="53">
        <v>-0.001056021</v>
      </c>
    </row>
    <row r="36" spans="1:6" ht="12.75">
      <c r="A36" t="s">
        <v>44</v>
      </c>
      <c r="B36" s="53">
        <v>20.29724</v>
      </c>
      <c r="C36" s="53">
        <v>20.29724</v>
      </c>
      <c r="D36" s="53">
        <v>20.3064</v>
      </c>
      <c r="E36" s="53">
        <v>20.30945</v>
      </c>
      <c r="F36" s="53">
        <v>20.3186</v>
      </c>
    </row>
    <row r="37" spans="1:6" ht="12.75">
      <c r="A37" t="s">
        <v>45</v>
      </c>
      <c r="B37" s="53">
        <v>0.05594889</v>
      </c>
      <c r="C37" s="53">
        <v>-0.005594889</v>
      </c>
      <c r="D37" s="53">
        <v>-0.03407796</v>
      </c>
      <c r="E37" s="53">
        <v>-0.06205241</v>
      </c>
      <c r="F37" s="53">
        <v>-0.07324219</v>
      </c>
    </row>
    <row r="38" spans="1:7" ht="12.75">
      <c r="A38" t="s">
        <v>55</v>
      </c>
      <c r="B38" s="53">
        <v>0.0001296393</v>
      </c>
      <c r="C38" s="53">
        <v>-7.797375E-05</v>
      </c>
      <c r="D38" s="53">
        <v>2.634865E-05</v>
      </c>
      <c r="E38" s="53">
        <v>-0.0002277679</v>
      </c>
      <c r="F38" s="53">
        <v>0.0003655877</v>
      </c>
      <c r="G38" s="53">
        <v>0.0002485405</v>
      </c>
    </row>
    <row r="39" spans="1:7" ht="12.75">
      <c r="A39" t="s">
        <v>56</v>
      </c>
      <c r="B39" s="53">
        <v>0.0001007596</v>
      </c>
      <c r="C39" s="53">
        <v>-2.965402E-05</v>
      </c>
      <c r="D39" s="53">
        <v>8.119801E-05</v>
      </c>
      <c r="E39" s="53">
        <v>-0.0001297889</v>
      </c>
      <c r="F39" s="53">
        <v>3.186345E-05</v>
      </c>
      <c r="G39" s="53">
        <v>0.0007967114</v>
      </c>
    </row>
    <row r="40" spans="2:7" ht="12.75">
      <c r="B40" t="s">
        <v>46</v>
      </c>
      <c r="C40">
        <v>-0.003749</v>
      </c>
      <c r="D40" t="s">
        <v>47</v>
      </c>
      <c r="E40">
        <v>3.116664</v>
      </c>
      <c r="F40" t="s">
        <v>48</v>
      </c>
      <c r="G40">
        <v>54.954512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0.000129639291142511</v>
      </c>
      <c r="C50">
        <f>-0.017/(C7*C7+C22*C22)*(C21*C22+C6*C7)</f>
        <v>-7.797375063126658E-05</v>
      </c>
      <c r="D50">
        <f>-0.017/(D7*D7+D22*D22)*(D21*D22+D6*D7)</f>
        <v>2.6348653839276415E-05</v>
      </c>
      <c r="E50">
        <f>-0.017/(E7*E7+E22*E22)*(E21*E22+E6*E7)</f>
        <v>-0.00022776796185951085</v>
      </c>
      <c r="F50">
        <f>-0.017/(F7*F7+F22*F22)*(F21*F22+F6*F7)</f>
        <v>0.0003655877365390265</v>
      </c>
      <c r="G50">
        <f>(B50*B$4+C50*C$4+D50*D$4+E50*E$4+F50*F$4)/SUM(B$4:F$4)</f>
        <v>2.1045642888410335E-07</v>
      </c>
    </row>
    <row r="51" spans="1:7" ht="12.75">
      <c r="A51" t="s">
        <v>59</v>
      </c>
      <c r="B51">
        <f>-0.017/(B7*B7+B22*B22)*(B21*B7-B6*B22)</f>
        <v>0.00010075955557850241</v>
      </c>
      <c r="C51">
        <f>-0.017/(C7*C7+C22*C22)*(C21*C7-C6*C22)</f>
        <v>-2.9654027230221243E-05</v>
      </c>
      <c r="D51">
        <f>-0.017/(D7*D7+D22*D22)*(D21*D7-D6*D22)</f>
        <v>8.119800757443804E-05</v>
      </c>
      <c r="E51">
        <f>-0.017/(E7*E7+E22*E22)*(E21*E7-E6*E22)</f>
        <v>-0.00012978891552914838</v>
      </c>
      <c r="F51">
        <f>-0.017/(F7*F7+F22*F22)*(F21*F7-F6*F22)</f>
        <v>3.186345917965845E-05</v>
      </c>
      <c r="G51">
        <f>(B51*B$4+C51*C$4+D51*D$4+E51*E$4+F51*F$4)/SUM(B$4:F$4)</f>
        <v>2.0477319235855928E-08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10000.048106910708</v>
      </c>
      <c r="C62">
        <f>C7+(2/0.017)*(C8*C50-C23*C51)</f>
        <v>9999.948870368524</v>
      </c>
      <c r="D62">
        <f>D7+(2/0.017)*(D8*D50-D23*D51)</f>
        <v>10000.049309255743</v>
      </c>
      <c r="E62">
        <f>E7+(2/0.017)*(E8*E50-E23*E51)</f>
        <v>9999.759948734736</v>
      </c>
      <c r="F62">
        <f>F7+(2/0.017)*(F8*F50-F23*F51)</f>
        <v>10000.081590734386</v>
      </c>
    </row>
    <row r="63" spans="1:6" ht="12.75">
      <c r="A63" t="s">
        <v>67</v>
      </c>
      <c r="B63">
        <f>B8+(3/0.017)*(B9*B50-B24*B51)</f>
        <v>0.6491488871282979</v>
      </c>
      <c r="C63">
        <f>C8+(3/0.017)*(C9*C50-C24*C51)</f>
        <v>3.552844558786035</v>
      </c>
      <c r="D63">
        <f>D8+(3/0.017)*(D9*D50-D24*D51)</f>
        <v>5.32720347116118</v>
      </c>
      <c r="E63">
        <f>E8+(3/0.017)*(E9*E50-E24*E51)</f>
        <v>5.898322005772229</v>
      </c>
      <c r="F63">
        <f>F8+(3/0.017)*(F9*F50-F24*F51)</f>
        <v>2.0175731652402575</v>
      </c>
    </row>
    <row r="64" spans="1:6" ht="12.75">
      <c r="A64" t="s">
        <v>68</v>
      </c>
      <c r="B64">
        <f>B9+(4/0.017)*(B10*B50-B25*B51)</f>
        <v>-0.07497855727991638</v>
      </c>
      <c r="C64">
        <f>C9+(4/0.017)*(C10*C50-C25*C51)</f>
        <v>0.45938511580943886</v>
      </c>
      <c r="D64">
        <f>D9+(4/0.017)*(D10*D50-D25*D51)</f>
        <v>0.07983033548624119</v>
      </c>
      <c r="E64">
        <f>E9+(4/0.017)*(E10*E50-E25*E51)</f>
        <v>0.43967782729803634</v>
      </c>
      <c r="F64">
        <f>F9+(4/0.017)*(F10*F50-F25*F51)</f>
        <v>-0.6296559557475347</v>
      </c>
    </row>
    <row r="65" spans="1:6" ht="12.75">
      <c r="A65" t="s">
        <v>69</v>
      </c>
      <c r="B65">
        <f>B10+(5/0.017)*(B11*B50-B26*B51)</f>
        <v>0.04273961717409312</v>
      </c>
      <c r="C65">
        <f>C10+(5/0.017)*(C11*C50-C26*C51)</f>
        <v>-0.48167133234603404</v>
      </c>
      <c r="D65">
        <f>D10+(5/0.017)*(D11*D50-D26*D51)</f>
        <v>-1.7870714011469198</v>
      </c>
      <c r="E65">
        <f>E10+(5/0.017)*(E11*E50-E26*E51)</f>
        <v>-0.7108297386087885</v>
      </c>
      <c r="F65">
        <f>F10+(5/0.017)*(F11*F50-F26*F51)</f>
        <v>-0.37865044308884865</v>
      </c>
    </row>
    <row r="66" spans="1:6" ht="12.75">
      <c r="A66" t="s">
        <v>70</v>
      </c>
      <c r="B66">
        <f>B11+(6/0.017)*(B12*B50-B27*B51)</f>
        <v>1.93329335294822</v>
      </c>
      <c r="C66">
        <f>C11+(6/0.017)*(C12*C50-C27*C51)</f>
        <v>0.9876540939273531</v>
      </c>
      <c r="D66">
        <f>D11+(6/0.017)*(D12*D50-D27*D51)</f>
        <v>0.31533796560132976</v>
      </c>
      <c r="E66">
        <f>E11+(6/0.017)*(E12*E50-E27*E51)</f>
        <v>0.7462962289031988</v>
      </c>
      <c r="F66">
        <f>F11+(6/0.017)*(F12*F50-F27*F51)</f>
        <v>13.090623078971726</v>
      </c>
    </row>
    <row r="67" spans="1:6" ht="12.75">
      <c r="A67" t="s">
        <v>71</v>
      </c>
      <c r="B67">
        <f>B12+(7/0.017)*(B13*B50-B28*B51)</f>
        <v>0.18438213466657777</v>
      </c>
      <c r="C67">
        <f>C12+(7/0.017)*(C13*C50-C28*C51)</f>
        <v>0.06831485247565751</v>
      </c>
      <c r="D67">
        <f>D12+(7/0.017)*(D13*D50-D28*D51)</f>
        <v>-0.008591793141784033</v>
      </c>
      <c r="E67">
        <f>E12+(7/0.017)*(E13*E50-E28*E51)</f>
        <v>0.23629454110279213</v>
      </c>
      <c r="F67">
        <f>F12+(7/0.017)*(F13*F50-F28*F51)</f>
        <v>0.11077428904740227</v>
      </c>
    </row>
    <row r="68" spans="1:6" ht="12.75">
      <c r="A68" t="s">
        <v>72</v>
      </c>
      <c r="B68">
        <f>B13+(8/0.017)*(B14*B50-B29*B51)</f>
        <v>0.052217036838744936</v>
      </c>
      <c r="C68">
        <f>C13+(8/0.017)*(C14*C50-C29*C51)</f>
        <v>0.11445071147255557</v>
      </c>
      <c r="D68">
        <f>D13+(8/0.017)*(D14*D50-D29*D51)</f>
        <v>0.013944184564196155</v>
      </c>
      <c r="E68">
        <f>E13+(8/0.017)*(E14*E50-E29*E51)</f>
        <v>0.07511835667610887</v>
      </c>
      <c r="F68">
        <f>F13+(8/0.017)*(F14*F50-F29*F51)</f>
        <v>-0.21084992550302253</v>
      </c>
    </row>
    <row r="69" spans="1:6" ht="12.75">
      <c r="A69" t="s">
        <v>73</v>
      </c>
      <c r="B69">
        <f>B14+(9/0.017)*(B15*B50-B30*B51)</f>
        <v>0.07159661686555643</v>
      </c>
      <c r="C69">
        <f>C14+(9/0.017)*(C15*C50-C30*C51)</f>
        <v>-0.047707231577881565</v>
      </c>
      <c r="D69">
        <f>D14+(9/0.017)*(D15*D50-D30*D51)</f>
        <v>-0.01604023514038555</v>
      </c>
      <c r="E69">
        <f>E14+(9/0.017)*(E15*E50-E30*E51)</f>
        <v>0.06762347387993546</v>
      </c>
      <c r="F69">
        <f>F14+(9/0.017)*(F15*F50-F30*F51)</f>
        <v>0.04292201707154901</v>
      </c>
    </row>
    <row r="70" spans="1:6" ht="12.75">
      <c r="A70" t="s">
        <v>74</v>
      </c>
      <c r="B70">
        <f>B15+(10/0.017)*(B16*B50-B31*B51)</f>
        <v>-0.490011057026868</v>
      </c>
      <c r="C70">
        <f>C15+(10/0.017)*(C16*C50-C31*C51)</f>
        <v>-0.2456604266599697</v>
      </c>
      <c r="D70">
        <f>D15+(10/0.017)*(D16*D50-D31*D51)</f>
        <v>-0.24329553815194196</v>
      </c>
      <c r="E70">
        <f>E15+(10/0.017)*(E16*E50-E31*E51)</f>
        <v>-0.1798022008884534</v>
      </c>
      <c r="F70">
        <f>F15+(10/0.017)*(F16*F50-F31*F51)</f>
        <v>-0.4217432973977976</v>
      </c>
    </row>
    <row r="71" spans="1:6" ht="12.75">
      <c r="A71" t="s">
        <v>75</v>
      </c>
      <c r="B71">
        <f>B16+(11/0.017)*(B17*B50-B32*B51)</f>
        <v>0.043226067109491624</v>
      </c>
      <c r="C71">
        <f>C16+(11/0.017)*(C17*C50-C32*C51)</f>
        <v>0.04195712682964804</v>
      </c>
      <c r="D71">
        <f>D16+(11/0.017)*(D17*D50-D32*D51)</f>
        <v>0.00862820961598642</v>
      </c>
      <c r="E71">
        <f>E16+(11/0.017)*(E17*E50-E32*E51)</f>
        <v>0.030872848006020505</v>
      </c>
      <c r="F71">
        <f>F16+(11/0.017)*(F17*F50-F32*F51)</f>
        <v>0.029973147787707013</v>
      </c>
    </row>
    <row r="72" spans="1:6" ht="12.75">
      <c r="A72" t="s">
        <v>76</v>
      </c>
      <c r="B72">
        <f>B17+(12/0.017)*(B18*B50-B33*B51)</f>
        <v>-0.03641240529903669</v>
      </c>
      <c r="C72">
        <f>C17+(12/0.017)*(C18*C50-C33*C51)</f>
        <v>-0.016330072468302096</v>
      </c>
      <c r="D72">
        <f>D17+(12/0.017)*(D18*D50-D33*D51)</f>
        <v>-0.012464362963521974</v>
      </c>
      <c r="E72">
        <f>E17+(12/0.017)*(E18*E50-E33*E51)</f>
        <v>-0.015002544224304491</v>
      </c>
      <c r="F72">
        <f>F17+(12/0.017)*(F18*F50-F33*F51)</f>
        <v>0.0038778130652131837</v>
      </c>
    </row>
    <row r="73" spans="1:6" ht="12.75">
      <c r="A73" t="s">
        <v>77</v>
      </c>
      <c r="B73">
        <f>B18+(13/0.017)*(B19*B50-B34*B51)</f>
        <v>0.024189707587156033</v>
      </c>
      <c r="C73">
        <f>C18+(13/0.017)*(C19*C50-C34*C51)</f>
        <v>0.019746646608255952</v>
      </c>
      <c r="D73">
        <f>D18+(13/0.017)*(D19*D50-D34*D51)</f>
        <v>0.03314842703547708</v>
      </c>
      <c r="E73">
        <f>E18+(13/0.017)*(E19*E50-E34*E51)</f>
        <v>0.014711581475228695</v>
      </c>
      <c r="F73">
        <f>F18+(13/0.017)*(F19*F50-F34*F51)</f>
        <v>-0.004768017843700116</v>
      </c>
    </row>
    <row r="74" spans="1:6" ht="12.75">
      <c r="A74" t="s">
        <v>78</v>
      </c>
      <c r="B74">
        <f>B19+(14/0.017)*(B20*B50-B35*B51)</f>
        <v>-0.21348568166200124</v>
      </c>
      <c r="C74">
        <f>C19+(14/0.017)*(C20*C50-C35*C51)</f>
        <v>-0.20310668982838498</v>
      </c>
      <c r="D74">
        <f>D19+(14/0.017)*(D20*D50-D35*D51)</f>
        <v>-0.18611654200602337</v>
      </c>
      <c r="E74">
        <f>E19+(14/0.017)*(E20*E50-E35*E51)</f>
        <v>-0.18829957513957313</v>
      </c>
      <c r="F74">
        <f>F19+(14/0.017)*(F20*F50-F35*F51)</f>
        <v>-0.1458744113975096</v>
      </c>
    </row>
    <row r="75" spans="1:6" ht="12.75">
      <c r="A75" t="s">
        <v>79</v>
      </c>
      <c r="B75" s="53">
        <f>B20</f>
        <v>0.0007005748</v>
      </c>
      <c r="C75" s="53">
        <f>C20</f>
        <v>0.003331088</v>
      </c>
      <c r="D75" s="53">
        <f>D20</f>
        <v>0.008494473</v>
      </c>
      <c r="E75" s="53">
        <f>E20</f>
        <v>0.007219724</v>
      </c>
      <c r="F75" s="53">
        <f>F20</f>
        <v>0.001874839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114.17164181863109</v>
      </c>
      <c r="C82">
        <f>C22+(2/0.017)*(C8*C51+C23*C50)</f>
        <v>69.16277416479447</v>
      </c>
      <c r="D82">
        <f>D22+(2/0.017)*(D8*D51+D23*D50)</f>
        <v>-26.582686892672786</v>
      </c>
      <c r="E82">
        <f>E22+(2/0.017)*(E8*E51+E23*E50)</f>
        <v>-59.0361909817418</v>
      </c>
      <c r="F82">
        <f>F22+(2/0.017)*(F8*F51+F23*F50)</f>
        <v>-92.30779791421705</v>
      </c>
    </row>
    <row r="83" spans="1:6" ht="12.75">
      <c r="A83" t="s">
        <v>82</v>
      </c>
      <c r="B83">
        <f>B23+(3/0.017)*(B9*B51+B24*B50)</f>
        <v>-3.251717936917639</v>
      </c>
      <c r="C83">
        <f>C23+(3/0.017)*(C9*C51+C24*C50)</f>
        <v>-5.207758189390259</v>
      </c>
      <c r="D83">
        <f>D23+(3/0.017)*(D9*D51+D24*D50)</f>
        <v>-3.414733064301003</v>
      </c>
      <c r="E83">
        <f>E23+(3/0.017)*(E9*E51+E24*E50)</f>
        <v>-5.518853507876946</v>
      </c>
      <c r="F83">
        <f>F23+(3/0.017)*(F9*F51+F24*F50)</f>
        <v>2.2547565777922016</v>
      </c>
    </row>
    <row r="84" spans="1:6" ht="12.75">
      <c r="A84" t="s">
        <v>83</v>
      </c>
      <c r="B84">
        <f>B24+(4/0.017)*(B10*B51+B25*B50)</f>
        <v>-0.6759176146199508</v>
      </c>
      <c r="C84">
        <f>C24+(4/0.017)*(C10*C51+C25*C50)</f>
        <v>-3.3155272513370364</v>
      </c>
      <c r="D84">
        <f>D24+(4/0.017)*(D10*D51+D25*D50)</f>
        <v>1.819557233320136</v>
      </c>
      <c r="E84">
        <f>E24+(4/0.017)*(E10*E51+E25*E50)</f>
        <v>2.161726093066409</v>
      </c>
      <c r="F84">
        <f>F24+(4/0.017)*(F10*F51+F25*F50)</f>
        <v>3.8642938733631</v>
      </c>
    </row>
    <row r="85" spans="1:6" ht="12.75">
      <c r="A85" t="s">
        <v>84</v>
      </c>
      <c r="B85">
        <f>B25+(5/0.017)*(B11*B51+B26*B50)</f>
        <v>-0.7449164829965558</v>
      </c>
      <c r="C85">
        <f>C25+(5/0.017)*(C11*C51+C26*C50)</f>
        <v>-0.9403129274334203</v>
      </c>
      <c r="D85">
        <f>D25+(5/0.017)*(D11*D51+D26*D50)</f>
        <v>-0.01764102557131237</v>
      </c>
      <c r="E85">
        <f>E25+(5/0.017)*(E11*E51+E26*E50)</f>
        <v>-0.7690907804482531</v>
      </c>
      <c r="F85">
        <f>F25+(5/0.017)*(F11*F51+F26*F50)</f>
        <v>-1.033440315616952</v>
      </c>
    </row>
    <row r="86" spans="1:6" ht="12.75">
      <c r="A86" t="s">
        <v>85</v>
      </c>
      <c r="B86">
        <f>B26+(6/0.017)*(B12*B51+B27*B50)</f>
        <v>0.6270671051746131</v>
      </c>
      <c r="C86">
        <f>C26+(6/0.017)*(C12*C51+C27*C50)</f>
        <v>-0.1795314236504506</v>
      </c>
      <c r="D86">
        <f>D26+(6/0.017)*(D12*D51+D27*D50)</f>
        <v>-0.7709873592603065</v>
      </c>
      <c r="E86">
        <f>E26+(6/0.017)*(E12*E51+E27*E50)</f>
        <v>0.13751302356389825</v>
      </c>
      <c r="F86">
        <f>F26+(6/0.017)*(F12*F51+F27*F50)</f>
        <v>0.9019413827216194</v>
      </c>
    </row>
    <row r="87" spans="1:6" ht="12.75">
      <c r="A87" t="s">
        <v>86</v>
      </c>
      <c r="B87">
        <f>B27+(7/0.017)*(B13*B51+B28*B50)</f>
        <v>0.05517200949569383</v>
      </c>
      <c r="C87">
        <f>C27+(7/0.017)*(C13*C51+C28*C50)</f>
        <v>0.0626221959815806</v>
      </c>
      <c r="D87">
        <f>D27+(7/0.017)*(D13*D51+D28*D50)</f>
        <v>-0.2756521032674041</v>
      </c>
      <c r="E87">
        <f>E27+(7/0.017)*(E13*E51+E28*E50)</f>
        <v>0.08061976855009695</v>
      </c>
      <c r="F87">
        <f>F27+(7/0.017)*(F13*F51+F28*F50)</f>
        <v>0.21491946883285803</v>
      </c>
    </row>
    <row r="88" spans="1:6" ht="12.75">
      <c r="A88" t="s">
        <v>87</v>
      </c>
      <c r="B88">
        <f>B28+(8/0.017)*(B14*B51+B29*B50)</f>
        <v>-0.10756364953192075</v>
      </c>
      <c r="C88">
        <f>C28+(8/0.017)*(C14*C51+C29*C50)</f>
        <v>-0.32659142689922704</v>
      </c>
      <c r="D88">
        <f>D28+(8/0.017)*(D14*D51+D29*D50)</f>
        <v>0.07757501385813859</v>
      </c>
      <c r="E88">
        <f>E28+(8/0.017)*(E14*E51+E29*E50)</f>
        <v>0.22229132298328444</v>
      </c>
      <c r="F88">
        <f>F28+(8/0.017)*(F14*F51+F29*F50)</f>
        <v>0.07290997954789999</v>
      </c>
    </row>
    <row r="89" spans="1:6" ht="12.75">
      <c r="A89" t="s">
        <v>88</v>
      </c>
      <c r="B89">
        <f>B29+(9/0.017)*(B15*B51+B30*B50)</f>
        <v>-0.02153508733849025</v>
      </c>
      <c r="C89">
        <f>C29+(9/0.017)*(C15*C51+C30*C50)</f>
        <v>-0.06672245355458392</v>
      </c>
      <c r="D89">
        <f>D29+(9/0.017)*(D15*D51+D30*D50)</f>
        <v>-0.10404872177248731</v>
      </c>
      <c r="E89">
        <f>E29+(9/0.017)*(E15*E51+E30*E50)</f>
        <v>-0.07436340199559584</v>
      </c>
      <c r="F89">
        <f>F29+(9/0.017)*(F15*F51+F30*F50)</f>
        <v>-0.08711351586671714</v>
      </c>
    </row>
    <row r="90" spans="1:6" ht="12.75">
      <c r="A90" t="s">
        <v>89</v>
      </c>
      <c r="B90">
        <f>B30+(10/0.017)*(B16*B51+B31*B50)</f>
        <v>-0.0010757147331783312</v>
      </c>
      <c r="C90">
        <f>C30+(10/0.017)*(C16*C51+C31*C50)</f>
        <v>0.017960930577401505</v>
      </c>
      <c r="D90">
        <f>D30+(10/0.017)*(D16*D51+D31*D50)</f>
        <v>-0.05929117947662143</v>
      </c>
      <c r="E90">
        <f>E30+(10/0.017)*(E16*E51+E31*E50)</f>
        <v>0.02821598500644395</v>
      </c>
      <c r="F90">
        <f>F30+(10/0.017)*(F16*F51+F31*F50)</f>
        <v>0.20198607855286976</v>
      </c>
    </row>
    <row r="91" spans="1:6" ht="12.75">
      <c r="A91" t="s">
        <v>90</v>
      </c>
      <c r="B91">
        <f>B31+(11/0.017)*(B17*B51+B32*B50)</f>
        <v>-0.008442402365456136</v>
      </c>
      <c r="C91">
        <f>C31+(11/0.017)*(C17*C51+C32*C50)</f>
        <v>0.0033989713831823576</v>
      </c>
      <c r="D91">
        <f>D31+(11/0.017)*(D17*D51+D32*D50)</f>
        <v>-0.03889747720124821</v>
      </c>
      <c r="E91">
        <f>E31+(11/0.017)*(E17*E51+E32*E50)</f>
        <v>0.06752925597075678</v>
      </c>
      <c r="F91">
        <f>F31+(11/0.017)*(F17*F51+F32*F50)</f>
        <v>-0.0009853963110827914</v>
      </c>
    </row>
    <row r="92" spans="1:6" ht="12.75">
      <c r="A92" t="s">
        <v>91</v>
      </c>
      <c r="B92">
        <f>B32+(12/0.017)*(B18*B51+B33*B50)</f>
        <v>0.006790769691075303</v>
      </c>
      <c r="C92">
        <f>C32+(12/0.017)*(C18*C51+C33*C50)</f>
        <v>-0.011606599909165858</v>
      </c>
      <c r="D92">
        <f>D32+(12/0.017)*(D18*D51+D33*D50)</f>
        <v>0.013595241707677765</v>
      </c>
      <c r="E92">
        <f>E32+(12/0.017)*(E18*E51+E33*E50)</f>
        <v>0.04824758282192247</v>
      </c>
      <c r="F92">
        <f>F32+(12/0.017)*(F18*F51+F33*F50)</f>
        <v>0.00508218478264626</v>
      </c>
    </row>
    <row r="93" spans="1:6" ht="12.75">
      <c r="A93" t="s">
        <v>92</v>
      </c>
      <c r="B93">
        <f>B33+(13/0.017)*(B19*B51+B34*B50)</f>
        <v>0.09870587087011087</v>
      </c>
      <c r="C93">
        <f>C33+(13/0.017)*(C19*C51+C34*C50)</f>
        <v>0.09334381835856373</v>
      </c>
      <c r="D93">
        <f>D33+(13/0.017)*(D19*D51+D34*D50)</f>
        <v>0.07254610836030917</v>
      </c>
      <c r="E93">
        <f>E33+(13/0.017)*(E19*E51+E34*E50)</f>
        <v>0.08647442240220439</v>
      </c>
      <c r="F93">
        <f>F33+(13/0.017)*(F19*F51+F34*F50)</f>
        <v>0.05267331031824256</v>
      </c>
    </row>
    <row r="94" spans="1:6" ht="12.75">
      <c r="A94" t="s">
        <v>93</v>
      </c>
      <c r="B94">
        <f>B34+(14/0.017)*(B20*B51+B35*B50)</f>
        <v>-0.019922693286036103</v>
      </c>
      <c r="C94">
        <f>C34+(14/0.017)*(C20*C51+C35*C50)</f>
        <v>-0.00912229605115632</v>
      </c>
      <c r="D94">
        <f>D34+(14/0.017)*(D20*D51+D35*D50)</f>
        <v>0.0002591226653062619</v>
      </c>
      <c r="E94">
        <f>E34+(14/0.017)*(E20*E51+E35*E50)</f>
        <v>0.008338343210514751</v>
      </c>
      <c r="F94">
        <f>F34+(14/0.017)*(F20*F51+F35*F50)</f>
        <v>-0.01862336329110823</v>
      </c>
    </row>
    <row r="95" spans="1:6" ht="12.75">
      <c r="A95" t="s">
        <v>94</v>
      </c>
      <c r="B95" s="53">
        <f>B35</f>
        <v>-0.00172483</v>
      </c>
      <c r="C95" s="53">
        <f>C35</f>
        <v>-0.002022378</v>
      </c>
      <c r="D95" s="53">
        <f>D35</f>
        <v>-0.004461523</v>
      </c>
      <c r="E95" s="53">
        <f>E35</f>
        <v>0.0002250512</v>
      </c>
      <c r="F95" s="53">
        <f>F35</f>
        <v>0.005269466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0.649145764288566</v>
      </c>
      <c r="C103">
        <f>C63*10000/C62</f>
        <v>3.5528627244422135</v>
      </c>
      <c r="D103">
        <f>D63*10000/D62</f>
        <v>5.32717720324687</v>
      </c>
      <c r="E103">
        <f>E63*10000/E62</f>
        <v>5.898463599137238</v>
      </c>
      <c r="F103">
        <f>F63*10000/F62</f>
        <v>2.017556703846944</v>
      </c>
      <c r="G103">
        <f>AVERAGE(C103:E103)</f>
        <v>4.92616784227544</v>
      </c>
      <c r="H103">
        <f>STDEV(C103:E103)</f>
        <v>1.2231382777644404</v>
      </c>
      <c r="I103">
        <f>(B103*B4+C103*C4+D103*D4+E103*E4+F103*F4)/SUM(B4:F4)</f>
        <v>3.9185735593735282</v>
      </c>
      <c r="K103">
        <f>(LN(H103)+LN(H123))/2-LN(K114*K115^3)</f>
        <v>-3.7141835202458258</v>
      </c>
    </row>
    <row r="104" spans="1:11" ht="12.75">
      <c r="A104" t="s">
        <v>68</v>
      </c>
      <c r="B104">
        <f>B64*10000/B62</f>
        <v>-0.07497819658297557</v>
      </c>
      <c r="C104">
        <f>C64*10000/C62</f>
        <v>0.45938746464061603</v>
      </c>
      <c r="D104">
        <f>D64*10000/D62</f>
        <v>0.07982994185073933</v>
      </c>
      <c r="E104">
        <f>E64*10000/E62</f>
        <v>0.43968838207328015</v>
      </c>
      <c r="F104">
        <f>F64*10000/F62</f>
        <v>-0.6296508183802669</v>
      </c>
      <c r="G104">
        <f>AVERAGE(C104:E104)</f>
        <v>0.3263019295215452</v>
      </c>
      <c r="H104">
        <f>STDEV(C104:E104)</f>
        <v>0.21367813176199635</v>
      </c>
      <c r="I104">
        <f>(B104*B4+C104*C4+D104*D4+E104*E4+F104*F4)/SUM(B4:F4)</f>
        <v>0.14090788850475838</v>
      </c>
      <c r="K104">
        <f>(LN(H104)+LN(H124))/2-LN(K114*K115^4)</f>
        <v>-3.4983155772065118</v>
      </c>
    </row>
    <row r="105" spans="1:11" ht="12.75">
      <c r="A105" t="s">
        <v>69</v>
      </c>
      <c r="B105">
        <f>B65*10000/B62</f>
        <v>0.042739411567987516</v>
      </c>
      <c r="C105">
        <f>C65*10000/C62</f>
        <v>-0.48167379512639774</v>
      </c>
      <c r="D105">
        <f>D65*10000/D62</f>
        <v>-1.7870625892742955</v>
      </c>
      <c r="E105">
        <f>E65*10000/E62</f>
        <v>-0.7108468025762252</v>
      </c>
      <c r="F105">
        <f>F65*10000/F62</f>
        <v>-0.3786473536772827</v>
      </c>
      <c r="G105">
        <f>AVERAGE(C105:E105)</f>
        <v>-0.9931943956589727</v>
      </c>
      <c r="H105">
        <f>STDEV(C105:E105)</f>
        <v>0.6969936143620266</v>
      </c>
      <c r="I105">
        <f>(B105*B4+C105*C4+D105*D4+E105*E4+F105*F4)/SUM(B4:F4)</f>
        <v>-0.7610348056483895</v>
      </c>
      <c r="K105">
        <f>(LN(H105)+LN(H125))/2-LN(K114*K115^5)</f>
        <v>-3.2322664107630796</v>
      </c>
    </row>
    <row r="106" spans="1:11" ht="12.75">
      <c r="A106" t="s">
        <v>70</v>
      </c>
      <c r="B106">
        <f>B66*10000/B62</f>
        <v>1.933284052515891</v>
      </c>
      <c r="C106">
        <f>C66*10000/C62</f>
        <v>0.9876591437921577</v>
      </c>
      <c r="D106">
        <f>D66*10000/D62</f>
        <v>0.31533641070095775</v>
      </c>
      <c r="E106">
        <f>E66*10000/E62</f>
        <v>0.7463141442686604</v>
      </c>
      <c r="F106">
        <f>F66*10000/F62</f>
        <v>13.09051627248811</v>
      </c>
      <c r="G106">
        <f>AVERAGE(C106:E106)</f>
        <v>0.683103232920592</v>
      </c>
      <c r="H106">
        <f>STDEV(C106:E106)</f>
        <v>0.3405894579150903</v>
      </c>
      <c r="I106">
        <f>(B106*B4+C106*C4+D106*D4+E106*E4+F106*F4)/SUM(B4:F4)</f>
        <v>2.515312785700388</v>
      </c>
      <c r="K106">
        <f>(LN(H106)+LN(H126))/2-LN(K114*K115^6)</f>
        <v>-3.0302155081609294</v>
      </c>
    </row>
    <row r="107" spans="1:11" ht="12.75">
      <c r="A107" t="s">
        <v>71</v>
      </c>
      <c r="B107">
        <f>B67*10000/B62</f>
        <v>0.184381247665356</v>
      </c>
      <c r="C107">
        <f>C67*10000/C62</f>
        <v>0.06831520176876657</v>
      </c>
      <c r="D107">
        <f>D67*10000/D62</f>
        <v>-0.0085917507765004</v>
      </c>
      <c r="E107">
        <f>E67*10000/E62</f>
        <v>0.23630021351931585</v>
      </c>
      <c r="F107">
        <f>F67*10000/F62</f>
        <v>0.11077338523921706</v>
      </c>
      <c r="G107">
        <f>AVERAGE(C107:E107)</f>
        <v>0.098674554837194</v>
      </c>
      <c r="H107">
        <f>STDEV(C107:E107)</f>
        <v>0.12523692060736685</v>
      </c>
      <c r="I107">
        <f>(B107*B4+C107*C4+D107*D4+E107*E4+F107*F4)/SUM(B4:F4)</f>
        <v>0.11273710537131659</v>
      </c>
      <c r="K107">
        <f>(LN(H107)+LN(H127))/2-LN(K114*K115^7)</f>
        <v>-3.355045171893096</v>
      </c>
    </row>
    <row r="108" spans="1:9" ht="12.75">
      <c r="A108" t="s">
        <v>72</v>
      </c>
      <c r="B108">
        <f>B68*10000/B62</f>
        <v>0.05221678563992051</v>
      </c>
      <c r="C108">
        <f>C68*10000/C62</f>
        <v>0.11445129665781759</v>
      </c>
      <c r="D108">
        <f>D68*10000/D62</f>
        <v>0.013944115806798912</v>
      </c>
      <c r="E108">
        <f>E68*10000/E62</f>
        <v>0.07512015994505304</v>
      </c>
      <c r="F108">
        <f>F68*10000/F62</f>
        <v>-0.21084820517703212</v>
      </c>
      <c r="G108">
        <f>AVERAGE(C108:E108)</f>
        <v>0.06783852413655651</v>
      </c>
      <c r="H108">
        <f>STDEV(C108:E108)</f>
        <v>0.05064770494001211</v>
      </c>
      <c r="I108">
        <f>(B108*B4+C108*C4+D108*D4+E108*E4+F108*F4)/SUM(B4:F4)</f>
        <v>0.028497200436933566</v>
      </c>
    </row>
    <row r="109" spans="1:9" ht="12.75">
      <c r="A109" t="s">
        <v>73</v>
      </c>
      <c r="B109">
        <f>B69*10000/B62</f>
        <v>0.07159627243800792</v>
      </c>
      <c r="C109">
        <f>C69*10000/C62</f>
        <v>-0.047707475504445686</v>
      </c>
      <c r="D109">
        <f>D69*10000/D62</f>
        <v>-0.016040156047569882</v>
      </c>
      <c r="E109">
        <f>E69*10000/E62</f>
        <v>0.06762509722895081</v>
      </c>
      <c r="F109">
        <f>F69*10000/F62</f>
        <v>0.042921666870516906</v>
      </c>
      <c r="G109">
        <f>AVERAGE(C109:E109)</f>
        <v>0.0012924885589784135</v>
      </c>
      <c r="H109">
        <f>STDEV(C109:E109)</f>
        <v>0.05958788475956106</v>
      </c>
      <c r="I109">
        <f>(B109*B4+C109*C4+D109*D4+E109*E4+F109*F4)/SUM(B4:F4)</f>
        <v>0.017038448846737962</v>
      </c>
    </row>
    <row r="110" spans="1:11" ht="12.75">
      <c r="A110" t="s">
        <v>74</v>
      </c>
      <c r="B110">
        <f>B70*10000/B62</f>
        <v>-0.4900086997463915</v>
      </c>
      <c r="C110">
        <f>C70*10000/C62</f>
        <v>-0.24566168271910022</v>
      </c>
      <c r="D110">
        <f>D70*10000/D62</f>
        <v>-0.24329433848566623</v>
      </c>
      <c r="E110">
        <f>E70*10000/E62</f>
        <v>-0.17980651716664825</v>
      </c>
      <c r="F110">
        <f>F70*10000/F62</f>
        <v>-0.4217398563913373</v>
      </c>
      <c r="G110">
        <f>AVERAGE(C110:E110)</f>
        <v>-0.2229208461238049</v>
      </c>
      <c r="H110">
        <f>STDEV(C110:E110)</f>
        <v>0.037356861494902686</v>
      </c>
      <c r="I110">
        <f>(B110*B4+C110*C4+D110*D4+E110*E4+F110*F4)/SUM(B4:F4)</f>
        <v>-0.2881267993683941</v>
      </c>
      <c r="K110">
        <f>EXP(AVERAGE(K103:K107))</f>
        <v>0.03452729053466415</v>
      </c>
    </row>
    <row r="111" spans="1:9" ht="12.75">
      <c r="A111" t="s">
        <v>75</v>
      </c>
      <c r="B111">
        <f>B71*10000/B62</f>
        <v>0.043225859163236915</v>
      </c>
      <c r="C111">
        <f>C71*10000/C62</f>
        <v>0.041957341355988165</v>
      </c>
      <c r="D111">
        <f>D71*10000/D62</f>
        <v>0.00862816707113675</v>
      </c>
      <c r="E111">
        <f>E71*10000/E62</f>
        <v>0.030873589130433907</v>
      </c>
      <c r="F111">
        <f>F71*10000/F62</f>
        <v>0.029972903236588338</v>
      </c>
      <c r="G111">
        <f>AVERAGE(C111:E111)</f>
        <v>0.02715303251918627</v>
      </c>
      <c r="H111">
        <f>STDEV(C111:E111)</f>
        <v>0.016973225113413898</v>
      </c>
      <c r="I111">
        <f>(B111*B4+C111*C4+D111*D4+E111*E4+F111*F4)/SUM(B4:F4)</f>
        <v>0.029862004886905436</v>
      </c>
    </row>
    <row r="112" spans="1:9" ht="12.75">
      <c r="A112" t="s">
        <v>76</v>
      </c>
      <c r="B112">
        <f>B72*10000/B62</f>
        <v>-0.03641223013104633</v>
      </c>
      <c r="C112">
        <f>C72*10000/C62</f>
        <v>-0.016330155963787736</v>
      </c>
      <c r="D112">
        <f>D72*10000/D62</f>
        <v>-0.012464301502978928</v>
      </c>
      <c r="E112">
        <f>E72*10000/E62</f>
        <v>-0.01500290437092218</v>
      </c>
      <c r="F112">
        <f>F72*10000/F62</f>
        <v>0.0038777814261097493</v>
      </c>
      <c r="G112">
        <f>AVERAGE(C112:E112)</f>
        <v>-0.014599120612562947</v>
      </c>
      <c r="H112">
        <f>STDEV(C112:E112)</f>
        <v>0.001964303609596762</v>
      </c>
      <c r="I112">
        <f>(B112*B4+C112*C4+D112*D4+E112*E4+F112*F4)/SUM(B4:F4)</f>
        <v>-0.015306351297242386</v>
      </c>
    </row>
    <row r="113" spans="1:9" ht="12.75">
      <c r="A113" t="s">
        <v>77</v>
      </c>
      <c r="B113">
        <f>B73*10000/B62</f>
        <v>0.02418959121850555</v>
      </c>
      <c r="C113">
        <f>C73*10000/C62</f>
        <v>0.019746747572648576</v>
      </c>
      <c r="D113">
        <f>D73*10000/D62</f>
        <v>0.03314826358385643</v>
      </c>
      <c r="E113">
        <f>E73*10000/E62</f>
        <v>0.014711934637081106</v>
      </c>
      <c r="F113">
        <f>F73*10000/F62</f>
        <v>-0.004767978941409779</v>
      </c>
      <c r="G113">
        <f>AVERAGE(C113:E113)</f>
        <v>0.02253564859786204</v>
      </c>
      <c r="H113">
        <f>STDEV(C113:E113)</f>
        <v>0.009529324895015071</v>
      </c>
      <c r="I113">
        <f>(B113*B4+C113*C4+D113*D4+E113*E4+F113*F4)/SUM(B4:F4)</f>
        <v>0.01914181688278712</v>
      </c>
    </row>
    <row r="114" spans="1:11" ht="12.75">
      <c r="A114" t="s">
        <v>78</v>
      </c>
      <c r="B114">
        <f>B74*10000/B62</f>
        <v>-0.21348465465327934</v>
      </c>
      <c r="C114">
        <f>C74*10000/C62</f>
        <v>-0.20310772831071483</v>
      </c>
      <c r="D114">
        <f>D74*10000/D62</f>
        <v>-0.18611562428373182</v>
      </c>
      <c r="E114">
        <f>E74*10000/E62</f>
        <v>-0.18830409540320872</v>
      </c>
      <c r="F114">
        <f>F74*10000/F62</f>
        <v>-0.14587322120718504</v>
      </c>
      <c r="G114">
        <f>AVERAGE(C114:E114)</f>
        <v>-0.19250914933255178</v>
      </c>
      <c r="H114">
        <f>STDEV(C114:E114)</f>
        <v>0.009243633415895815</v>
      </c>
      <c r="I114">
        <f>(B114*B4+C114*C4+D114*D4+E114*E4+F114*F4)/SUM(B4:F4)</f>
        <v>-0.18934834623887356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0.0007005714297672783</v>
      </c>
      <c r="C115">
        <f>C75*10000/C62</f>
        <v>0.0033311050318172684</v>
      </c>
      <c r="D115">
        <f>D75*10000/D62</f>
        <v>0.00849443111459238</v>
      </c>
      <c r="E115">
        <f>E75*10000/E62</f>
        <v>0.007219897314548544</v>
      </c>
      <c r="F115">
        <f>F75*10000/F62</f>
        <v>0.0018748237031757215</v>
      </c>
      <c r="G115">
        <f>AVERAGE(C115:E115)</f>
        <v>0.006348477820319397</v>
      </c>
      <c r="H115">
        <f>STDEV(C115:E115)</f>
        <v>0.002689705004356122</v>
      </c>
      <c r="I115">
        <f>(B115*B4+C115*C4+D115*D4+E115*E4+F115*F4)/SUM(B4:F4)</f>
        <v>0.004933608693326443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114.1710925767755</v>
      </c>
      <c r="C122">
        <f>C82*10000/C62</f>
        <v>69.16312779331805</v>
      </c>
      <c r="D122">
        <f>D82*10000/D62</f>
        <v>-26.58255581606848</v>
      </c>
      <c r="E122">
        <f>E82*10000/E62</f>
        <v>-59.03760818699614</v>
      </c>
      <c r="F122">
        <f>F82*10000/F62</f>
        <v>-92.30704477425984</v>
      </c>
      <c r="G122">
        <f>AVERAGE(C122:E122)</f>
        <v>-5.485678736582187</v>
      </c>
      <c r="H122">
        <f>STDEV(C122:E122)</f>
        <v>66.65332582365093</v>
      </c>
      <c r="I122">
        <f>(B122*B4+C122*C4+D122*D4+E122*E4+F122*F4)/SUM(B4:F4)</f>
        <v>0.32465520161337746</v>
      </c>
    </row>
    <row r="123" spans="1:9" ht="12.75">
      <c r="A123" t="s">
        <v>82</v>
      </c>
      <c r="B123">
        <f>B83*10000/B62</f>
        <v>-3.2517022939824485</v>
      </c>
      <c r="C123">
        <f>C83*10000/C62</f>
        <v>-5.207784816602107</v>
      </c>
      <c r="D123">
        <f>D83*10000/D62</f>
        <v>-3.414716226589433</v>
      </c>
      <c r="E123">
        <f>E83*10000/E62</f>
        <v>-5.5189859918339765</v>
      </c>
      <c r="F123">
        <f>F83*10000/F62</f>
        <v>2.2547381812177965</v>
      </c>
      <c r="G123">
        <f>AVERAGE(C123:E123)</f>
        <v>-4.713829011675172</v>
      </c>
      <c r="H123">
        <f>STDEV(C123:E123)</f>
        <v>1.1357737733133053</v>
      </c>
      <c r="I123">
        <f>(B123*B4+C123*C4+D123*D4+E123*E4+F123*F4)/SUM(B4:F4)</f>
        <v>-3.574646415577032</v>
      </c>
    </row>
    <row r="124" spans="1:9" ht="12.75">
      <c r="A124" t="s">
        <v>83</v>
      </c>
      <c r="B124">
        <f>B84*10000/B62</f>
        <v>-0.67591436300476</v>
      </c>
      <c r="C124">
        <f>C84*10000/C62</f>
        <v>-3.315544203592364</v>
      </c>
      <c r="D124">
        <f>D84*10000/D62</f>
        <v>1.819548261263081</v>
      </c>
      <c r="E124">
        <f>E84*10000/E62</f>
        <v>2.1617779868205047</v>
      </c>
      <c r="F124">
        <f>F84*10000/F62</f>
        <v>3.864262344562845</v>
      </c>
      <c r="G124">
        <f>AVERAGE(C124:E124)</f>
        <v>0.22192734816374057</v>
      </c>
      <c r="H124">
        <f>STDEV(C124:E124)</f>
        <v>3.0683153408469255</v>
      </c>
      <c r="I124">
        <f>(B124*B4+C124*C4+D124*D4+E124*E4+F124*F4)/SUM(B4:F4)</f>
        <v>0.5762616378953961</v>
      </c>
    </row>
    <row r="125" spans="1:9" ht="12.75">
      <c r="A125" t="s">
        <v>84</v>
      </c>
      <c r="B125">
        <f>B85*10000/B62</f>
        <v>-0.7449128994507219</v>
      </c>
      <c r="C125">
        <f>C85*10000/C62</f>
        <v>-0.9403177352433477</v>
      </c>
      <c r="D125">
        <f>D85*10000/D62</f>
        <v>-0.017640938585157147</v>
      </c>
      <c r="E125">
        <f>E85*10000/E62</f>
        <v>-0.7691092430129443</v>
      </c>
      <c r="F125">
        <f>F85*10000/F62</f>
        <v>-1.0334318837703187</v>
      </c>
      <c r="G125">
        <f>AVERAGE(C125:E125)</f>
        <v>-0.5756893056138164</v>
      </c>
      <c r="H125">
        <f>STDEV(C125:E125)</f>
        <v>0.49080706179767514</v>
      </c>
      <c r="I125">
        <f>(B125*B4+C125*C4+D125*D4+E125*E4+F125*F4)/SUM(B4:F4)</f>
        <v>-0.6611951382617917</v>
      </c>
    </row>
    <row r="126" spans="1:9" ht="12.75">
      <c r="A126" t="s">
        <v>85</v>
      </c>
      <c r="B126">
        <f>B86*10000/B62</f>
        <v>0.6270640885630013</v>
      </c>
      <c r="C126">
        <f>C86*10000/C62</f>
        <v>-0.17953234159269696</v>
      </c>
      <c r="D126">
        <f>D86*10000/D62</f>
        <v>-0.770983557597765</v>
      </c>
      <c r="E126">
        <f>E86*10000/E62</f>
        <v>0.13751632466067115</v>
      </c>
      <c r="F126">
        <f>F86*10000/F62</f>
        <v>0.9019340237756827</v>
      </c>
      <c r="G126">
        <f>AVERAGE(C126:E126)</f>
        <v>-0.27099985817659694</v>
      </c>
      <c r="H126">
        <f>STDEV(C126:E126)</f>
        <v>0.46110491101095163</v>
      </c>
      <c r="I126">
        <f>(B126*B4+C126*C4+D126*D4+E126*E4+F126*F4)/SUM(B4:F4)</f>
        <v>0.015433812367499454</v>
      </c>
    </row>
    <row r="127" spans="1:9" ht="12.75">
      <c r="A127" t="s">
        <v>86</v>
      </c>
      <c r="B127">
        <f>B87*10000/B62</f>
        <v>0.055171744081477216</v>
      </c>
      <c r="C127">
        <f>C87*10000/C62</f>
        <v>0.06262251616819799</v>
      </c>
      <c r="D127">
        <f>D87*10000/D62</f>
        <v>-0.27565074405410067</v>
      </c>
      <c r="E127">
        <f>E87*10000/E62</f>
        <v>0.08062170388429946</v>
      </c>
      <c r="F127">
        <f>F87*10000/F62</f>
        <v>0.21491771530343565</v>
      </c>
      <c r="G127">
        <f>AVERAGE(C127:E127)</f>
        <v>-0.04413550800053442</v>
      </c>
      <c r="H127">
        <f>STDEV(C127:E127)</f>
        <v>0.20069995287322254</v>
      </c>
      <c r="I127">
        <f>(B127*B4+C127*C4+D127*D4+E127*E4+F127*F4)/SUM(B4:F4)</f>
        <v>0.004764261033192342</v>
      </c>
    </row>
    <row r="128" spans="1:9" ht="12.75">
      <c r="A128" t="s">
        <v>87</v>
      </c>
      <c r="B128">
        <f>B88*10000/B62</f>
        <v>-0.10756313207892172</v>
      </c>
      <c r="C128">
        <f>C88*10000/C62</f>
        <v>-0.32659309675769504</v>
      </c>
      <c r="D128">
        <f>D88*10000/D62</f>
        <v>0.07757463134340498</v>
      </c>
      <c r="E128">
        <f>E88*10000/E62</f>
        <v>0.22229665924271597</v>
      </c>
      <c r="F128">
        <f>F88*10000/F62</f>
        <v>0.07290938467487607</v>
      </c>
      <c r="G128">
        <f>AVERAGE(C128:E128)</f>
        <v>-0.008907268723858034</v>
      </c>
      <c r="H128">
        <f>STDEV(C128:E128)</f>
        <v>0.2844808083860504</v>
      </c>
      <c r="I128">
        <f>(B128*B4+C128*C4+D128*D4+E128*E4+F128*F4)/SUM(B4:F4)</f>
        <v>-0.01232876044597626</v>
      </c>
    </row>
    <row r="129" spans="1:9" ht="12.75">
      <c r="A129" t="s">
        <v>88</v>
      </c>
      <c r="B129">
        <f>B89*10000/B62</f>
        <v>-0.02153498374033626</v>
      </c>
      <c r="C129">
        <f>C89*10000/C62</f>
        <v>-0.06672279470577436</v>
      </c>
      <c r="D129">
        <f>D89*10000/D62</f>
        <v>-0.10404820871851397</v>
      </c>
      <c r="E129">
        <f>E89*10000/E62</f>
        <v>-0.07436518714132233</v>
      </c>
      <c r="F129">
        <f>F89*10000/F62</f>
        <v>-0.08711280510694284</v>
      </c>
      <c r="G129">
        <f>AVERAGE(C129:E129)</f>
        <v>-0.08171206352187022</v>
      </c>
      <c r="H129">
        <f>STDEV(C129:E129)</f>
        <v>0.019717481513086173</v>
      </c>
      <c r="I129">
        <f>(B129*B4+C129*C4+D129*D4+E129*E4+F129*F4)/SUM(B4:F4)</f>
        <v>-0.0736962543246576</v>
      </c>
    </row>
    <row r="130" spans="1:9" ht="12.75">
      <c r="A130" t="s">
        <v>89</v>
      </c>
      <c r="B130">
        <f>B90*10000/B62</f>
        <v>-0.0010757095582719645</v>
      </c>
      <c r="C130">
        <f>C90*10000/C62</f>
        <v>0.01796102241144719</v>
      </c>
      <c r="D130">
        <f>D90*10000/D62</f>
        <v>-0.05929088711766982</v>
      </c>
      <c r="E130">
        <f>E90*10000/E62</f>
        <v>0.028216662350993835</v>
      </c>
      <c r="F130">
        <f>F90*10000/F62</f>
        <v>0.20198443054706747</v>
      </c>
      <c r="G130">
        <f>AVERAGE(C130:E130)</f>
        <v>-0.0043710674517429314</v>
      </c>
      <c r="H130">
        <f>STDEV(C130:E130)</f>
        <v>0.04783758440542178</v>
      </c>
      <c r="I130">
        <f>(B130*B4+C130*C4+D130*D4+E130*E4+F130*F4)/SUM(B4:F4)</f>
        <v>0.02356765657740414</v>
      </c>
    </row>
    <row r="131" spans="1:9" ht="12.75">
      <c r="A131" t="s">
        <v>90</v>
      </c>
      <c r="B131">
        <f>B91*10000/B62</f>
        <v>-0.008442361751861839</v>
      </c>
      <c r="C131">
        <f>C91*10000/C62</f>
        <v>0.0033989887620866376</v>
      </c>
      <c r="D131">
        <f>D91*10000/D62</f>
        <v>-0.03889728540162885</v>
      </c>
      <c r="E131">
        <f>E91*10000/E62</f>
        <v>0.06753087705800499</v>
      </c>
      <c r="F131">
        <f>F91*10000/F62</f>
        <v>-0.000985388271227521</v>
      </c>
      <c r="G131">
        <f>AVERAGE(C131:E131)</f>
        <v>0.01067752680615426</v>
      </c>
      <c r="H131">
        <f>STDEV(C131:E131)</f>
        <v>0.05358611087005437</v>
      </c>
      <c r="I131">
        <f>(B131*B4+C131*C4+D131*D4+E131*E4+F131*F4)/SUM(B4:F4)</f>
        <v>0.006358108102436449</v>
      </c>
    </row>
    <row r="132" spans="1:9" ht="12.75">
      <c r="A132" t="s">
        <v>91</v>
      </c>
      <c r="B132">
        <f>B92*10000/B62</f>
        <v>0.006790737022937343</v>
      </c>
      <c r="C132">
        <f>C92*10000/C62</f>
        <v>-0.01160665925358689</v>
      </c>
      <c r="D132">
        <f>D92*10000/D62</f>
        <v>0.013595174670883293</v>
      </c>
      <c r="E132">
        <f>E92*10000/E62</f>
        <v>0.048248741039055854</v>
      </c>
      <c r="F132">
        <f>F92*10000/F62</f>
        <v>0.00508214331706571</v>
      </c>
      <c r="G132">
        <f>AVERAGE(C132:E132)</f>
        <v>0.01674575215211742</v>
      </c>
      <c r="H132">
        <f>STDEV(C132:E132)</f>
        <v>0.03005181924438301</v>
      </c>
      <c r="I132">
        <f>(B132*B4+C132*C4+D132*D4+E132*E4+F132*F4)/SUM(B4:F4)</f>
        <v>0.013751573552812485</v>
      </c>
    </row>
    <row r="133" spans="1:9" ht="12.75">
      <c r="A133" t="s">
        <v>92</v>
      </c>
      <c r="B133">
        <f>B93*10000/B62</f>
        <v>0.09870539602894356</v>
      </c>
      <c r="C133">
        <f>C93*10000/C62</f>
        <v>0.0933442956245073</v>
      </c>
      <c r="D133">
        <f>D93*10000/D62</f>
        <v>0.07254575064261201</v>
      </c>
      <c r="E133">
        <f>E93*10000/E62</f>
        <v>0.0864764982814872</v>
      </c>
      <c r="F133">
        <f>F93*10000/F62</f>
        <v>0.052672880556341874</v>
      </c>
      <c r="G133">
        <f>AVERAGE(C133:E133)</f>
        <v>0.08412218151620217</v>
      </c>
      <c r="H133">
        <f>STDEV(C133:E133)</f>
        <v>0.010597262567024313</v>
      </c>
      <c r="I133">
        <f>(B133*B4+C133*C4+D133*D4+E133*E4+F133*F4)/SUM(B4:F4)</f>
        <v>0.082055059885444</v>
      </c>
    </row>
    <row r="134" spans="1:9" ht="12.75">
      <c r="A134" t="s">
        <v>93</v>
      </c>
      <c r="B134">
        <f>B94*10000/B62</f>
        <v>-0.019922597444574468</v>
      </c>
      <c r="C134">
        <f>C94*10000/C62</f>
        <v>-0.009122342693358331</v>
      </c>
      <c r="D134">
        <f>D94*10000/D62</f>
        <v>0.0002591213875979849</v>
      </c>
      <c r="E134">
        <f>E94*10000/E62</f>
        <v>0.008338543378303592</v>
      </c>
      <c r="F134">
        <f>F94*10000/F62</f>
        <v>-0.01862321134295922</v>
      </c>
      <c r="G134">
        <f>AVERAGE(C134:E134)</f>
        <v>-0.00017489264248558498</v>
      </c>
      <c r="H134">
        <f>STDEV(C134:E134)</f>
        <v>0.008738530296086486</v>
      </c>
      <c r="I134">
        <f>(B134*B4+C134*C4+D134*D4+E134*E4+F134*F4)/SUM(B4:F4)</f>
        <v>-0.005494502795981131</v>
      </c>
    </row>
    <row r="135" spans="1:9" ht="12.75">
      <c r="A135" t="s">
        <v>94</v>
      </c>
      <c r="B135">
        <f>B95*10000/B62</f>
        <v>-0.0017248217024156375</v>
      </c>
      <c r="C135">
        <f>C95*10000/C62</f>
        <v>-0.0020223883403970547</v>
      </c>
      <c r="D135">
        <f>D95*10000/D62</f>
        <v>-0.004461501000670617</v>
      </c>
      <c r="E135">
        <f>E95*10000/E62</f>
        <v>0.00022505660251221892</v>
      </c>
      <c r="F135">
        <f>F95*10000/F62</f>
        <v>0.005269423006390712</v>
      </c>
      <c r="G135">
        <f>AVERAGE(C135:E135)</f>
        <v>-0.002086277579518484</v>
      </c>
      <c r="H135">
        <f>STDEV(C135:E135)</f>
        <v>0.002343931935476017</v>
      </c>
      <c r="I135">
        <f>(B135*B4+C135*C4+D135*D4+E135*E4+F135*F4)/SUM(B4:F4)</f>
        <v>-0.0010548735868143903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2006-01-05T13:38:07Z</cp:lastPrinted>
  <dcterms:created xsi:type="dcterms:W3CDTF">2006-01-05T13:38:07Z</dcterms:created>
  <dcterms:modified xsi:type="dcterms:W3CDTF">2006-01-09T11:39:06Z</dcterms:modified>
  <cp:category/>
  <cp:version/>
  <cp:contentType/>
  <cp:contentStatus/>
</cp:coreProperties>
</file>