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<sst xmlns="http://schemas.openxmlformats.org/spreadsheetml/2006/main" count="204" uniqueCount="98">
  <si>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14/12/2005       11:32:16</t>
  </si>
  <si>
    <t>LISSNER</t>
  </si>
  <si>
    <t>HCMQAP768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</si>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</sst>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-0.002272</v>
      </c>
      <c r="C4" s="12">
        <v>-0.003762</v>
      </c>
      <c r="D4" s="12">
        <v>-0.00376</v>
      </c>
      <c r="E4" s="12">
        <v>-0.003761</v>
      </c>
      <c r="F4" s="24">
        <v>-0.002077</v>
      </c>
      <c r="G4" s="34">
        <v>-0.011721</v>
      </c>
    </row>
    <row r="5" spans="1:7" ht="12.75" thickBot="1">
      <c r="A5" s="44" t="s">
        <v>13</v>
      </c>
      <c r="B5" s="45">
        <v>3.713686</v>
      </c>
      <c r="C5" s="46">
        <v>2.525994</v>
      </c>
      <c r="D5" s="46">
        <v>-0.249257</v>
      </c>
      <c r="E5" s="46">
        <v>-2.120109</v>
      </c>
      <c r="F5" s="47">
        <v>-4.346656</v>
      </c>
      <c r="G5" s="48">
        <v>3.754478</v>
      </c>
    </row>
    <row r="6" spans="1:7" ht="12.75" thickTop="1">
      <c r="A6" s="6" t="s">
        <v>14</v>
      </c>
      <c r="B6" s="39">
        <v>-160.0279</v>
      </c>
      <c r="C6" s="40">
        <v>120.7505</v>
      </c>
      <c r="D6" s="40">
        <v>11.69298</v>
      </c>
      <c r="E6" s="40">
        <v>35.18811</v>
      </c>
      <c r="F6" s="41">
        <v>-128.5615</v>
      </c>
      <c r="G6" s="42">
        <v>-5.769598E-05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-2.281205</v>
      </c>
      <c r="C8" s="13">
        <v>-0.825511</v>
      </c>
      <c r="D8" s="13">
        <v>-0.6695731</v>
      </c>
      <c r="E8" s="13">
        <v>-0.530872</v>
      </c>
      <c r="F8" s="25">
        <v>-1.197799</v>
      </c>
      <c r="G8" s="35">
        <v>-0.9781389</v>
      </c>
    </row>
    <row r="9" spans="1:7" ht="12">
      <c r="A9" s="20" t="s">
        <v>17</v>
      </c>
      <c r="B9" s="29">
        <v>0.5300969</v>
      </c>
      <c r="C9" s="13">
        <v>-0.3530863</v>
      </c>
      <c r="D9" s="13">
        <v>1.006096</v>
      </c>
      <c r="E9" s="13">
        <v>0.106687</v>
      </c>
      <c r="F9" s="25">
        <v>-1.221405</v>
      </c>
      <c r="G9" s="35">
        <v>0.09744441</v>
      </c>
    </row>
    <row r="10" spans="1:7" ht="12">
      <c r="A10" s="20" t="s">
        <v>18</v>
      </c>
      <c r="B10" s="29">
        <v>0.8992755</v>
      </c>
      <c r="C10" s="13">
        <v>1.187597</v>
      </c>
      <c r="D10" s="13">
        <v>0.5449748</v>
      </c>
      <c r="E10" s="13">
        <v>0.8596918</v>
      </c>
      <c r="F10" s="25">
        <v>-1.651862</v>
      </c>
      <c r="G10" s="35">
        <v>0.5349561</v>
      </c>
    </row>
    <row r="11" spans="1:7" ht="12">
      <c r="A11" s="21" t="s">
        <v>19</v>
      </c>
      <c r="B11" s="31">
        <v>2.103894</v>
      </c>
      <c r="C11" s="15">
        <v>0.04155218</v>
      </c>
      <c r="D11" s="15">
        <v>0.2221156</v>
      </c>
      <c r="E11" s="15">
        <v>-0.1902837</v>
      </c>
      <c r="F11" s="27">
        <v>12.87605</v>
      </c>
      <c r="G11" s="37">
        <v>2.034226</v>
      </c>
    </row>
    <row r="12" spans="1:7" ht="12">
      <c r="A12" s="20" t="s">
        <v>20</v>
      </c>
      <c r="B12" s="29">
        <v>0.5079484</v>
      </c>
      <c r="C12" s="13">
        <v>0.5024316</v>
      </c>
      <c r="D12" s="13">
        <v>0.2970552</v>
      </c>
      <c r="E12" s="13">
        <v>0.4577313</v>
      </c>
      <c r="F12" s="25">
        <v>0.0242625</v>
      </c>
      <c r="G12" s="49">
        <v>0.3795459</v>
      </c>
    </row>
    <row r="13" spans="1:7" ht="12">
      <c r="A13" s="20" t="s">
        <v>21</v>
      </c>
      <c r="B13" s="29">
        <v>-0.07017267</v>
      </c>
      <c r="C13" s="13">
        <v>0.1916268</v>
      </c>
      <c r="D13" s="13">
        <v>0.1123456</v>
      </c>
      <c r="E13" s="13">
        <v>-0.2236857</v>
      </c>
      <c r="F13" s="25">
        <v>-0.1706811</v>
      </c>
      <c r="G13" s="35">
        <v>-0.01355665</v>
      </c>
    </row>
    <row r="14" spans="1:7" ht="12">
      <c r="A14" s="20" t="s">
        <v>22</v>
      </c>
      <c r="B14" s="29">
        <v>0.07325542</v>
      </c>
      <c r="C14" s="13">
        <v>-0.09879006</v>
      </c>
      <c r="D14" s="13">
        <v>0.01102436</v>
      </c>
      <c r="E14" s="13">
        <v>-0.09901901</v>
      </c>
      <c r="F14" s="25">
        <v>0.1657888</v>
      </c>
      <c r="G14" s="35">
        <v>-0.01227336</v>
      </c>
    </row>
    <row r="15" spans="1:7" ht="12">
      <c r="A15" s="21" t="s">
        <v>23</v>
      </c>
      <c r="B15" s="31">
        <v>-0.4538468</v>
      </c>
      <c r="C15" s="15">
        <v>-0.2932202</v>
      </c>
      <c r="D15" s="15">
        <v>-0.2415784</v>
      </c>
      <c r="E15" s="15">
        <v>-0.2607224</v>
      </c>
      <c r="F15" s="27">
        <v>-0.4065445</v>
      </c>
      <c r="G15" s="37">
        <v>-0.3113814</v>
      </c>
    </row>
    <row r="16" spans="1:7" ht="12">
      <c r="A16" s="20" t="s">
        <v>24</v>
      </c>
      <c r="B16" s="29">
        <v>0.05010708</v>
      </c>
      <c r="C16" s="13">
        <v>0.0190779</v>
      </c>
      <c r="D16" s="13">
        <v>0.04105372</v>
      </c>
      <c r="E16" s="13">
        <v>0.06852628</v>
      </c>
      <c r="F16" s="25">
        <v>-0.01161115</v>
      </c>
      <c r="G16" s="35">
        <v>0.03669325</v>
      </c>
    </row>
    <row r="17" spans="1:7" ht="12">
      <c r="A17" s="20" t="s">
        <v>25</v>
      </c>
      <c r="B17" s="29">
        <v>-0.01340434</v>
      </c>
      <c r="C17" s="13">
        <v>-0.04853421</v>
      </c>
      <c r="D17" s="13">
        <v>-0.03983064</v>
      </c>
      <c r="E17" s="13">
        <v>-0.01830402</v>
      </c>
      <c r="F17" s="25">
        <v>-0.01584737</v>
      </c>
      <c r="G17" s="35">
        <v>-0.02971862</v>
      </c>
    </row>
    <row r="18" spans="1:7" ht="12">
      <c r="A18" s="20" t="s">
        <v>26</v>
      </c>
      <c r="B18" s="29">
        <v>0.03408367</v>
      </c>
      <c r="C18" s="13">
        <v>-0.03800041</v>
      </c>
      <c r="D18" s="13">
        <v>0.009565326</v>
      </c>
      <c r="E18" s="13">
        <v>-0.01331079</v>
      </c>
      <c r="F18" s="25">
        <v>0.01359077</v>
      </c>
      <c r="G18" s="35">
        <v>-0.003287869</v>
      </c>
    </row>
    <row r="19" spans="1:7" ht="12">
      <c r="A19" s="21" t="s">
        <v>27</v>
      </c>
      <c r="B19" s="31">
        <v>-0.2118404</v>
      </c>
      <c r="C19" s="15">
        <v>-0.1845306</v>
      </c>
      <c r="D19" s="15">
        <v>-0.1841413</v>
      </c>
      <c r="E19" s="15">
        <v>-0.1860836</v>
      </c>
      <c r="F19" s="27">
        <v>-0.146677</v>
      </c>
      <c r="G19" s="37">
        <v>-0.1837501</v>
      </c>
    </row>
    <row r="20" spans="1:7" ht="12.75" thickBot="1">
      <c r="A20" s="44" t="s">
        <v>28</v>
      </c>
      <c r="B20" s="45">
        <v>-0.002912285</v>
      </c>
      <c r="C20" s="46">
        <v>-0.005138937</v>
      </c>
      <c r="D20" s="46">
        <v>-0.001778906</v>
      </c>
      <c r="E20" s="46">
        <v>0.001791646</v>
      </c>
      <c r="F20" s="47">
        <v>-0.007679036</v>
      </c>
      <c r="G20" s="48">
        <v>-0.002677108</v>
      </c>
    </row>
    <row r="21" spans="1:7" ht="12.75" thickTop="1">
      <c r="A21" s="6" t="s">
        <v>29</v>
      </c>
      <c r="B21" s="39">
        <v>10.88028</v>
      </c>
      <c r="C21" s="40">
        <v>5.117774</v>
      </c>
      <c r="D21" s="40">
        <v>28.48394</v>
      </c>
      <c r="E21" s="40">
        <v>34.36136</v>
      </c>
      <c r="F21" s="41">
        <v>-134.9677</v>
      </c>
      <c r="G21" s="43">
        <v>-0.0012254</v>
      </c>
    </row>
    <row r="22" spans="1:7" ht="12">
      <c r="A22" s="20" t="s">
        <v>30</v>
      </c>
      <c r="B22" s="29">
        <v>74.27508</v>
      </c>
      <c r="C22" s="13">
        <v>50.52032</v>
      </c>
      <c r="D22" s="13">
        <v>-4.985141</v>
      </c>
      <c r="E22" s="13">
        <v>-42.40243</v>
      </c>
      <c r="F22" s="25">
        <v>-86.9353</v>
      </c>
      <c r="G22" s="36">
        <v>0</v>
      </c>
    </row>
    <row r="23" spans="1:7" ht="12">
      <c r="A23" s="20" t="s">
        <v>31</v>
      </c>
      <c r="B23" s="29">
        <v>5.36423</v>
      </c>
      <c r="C23" s="13">
        <v>-0.08855313</v>
      </c>
      <c r="D23" s="13">
        <v>4.536148</v>
      </c>
      <c r="E23" s="13">
        <v>2.851805</v>
      </c>
      <c r="F23" s="25">
        <v>5.798679</v>
      </c>
      <c r="G23" s="35">
        <v>3.305988</v>
      </c>
    </row>
    <row r="24" spans="1:7" ht="12">
      <c r="A24" s="20" t="s">
        <v>32</v>
      </c>
      <c r="B24" s="50">
        <v>-3.07732</v>
      </c>
      <c r="C24" s="51">
        <v>-6.812383</v>
      </c>
      <c r="D24" s="51">
        <v>-2.728834</v>
      </c>
      <c r="E24" s="51">
        <v>-4.568086</v>
      </c>
      <c r="F24" s="52">
        <v>-5.425773</v>
      </c>
      <c r="G24" s="49">
        <v>-4.563113</v>
      </c>
    </row>
    <row r="25" spans="1:7" ht="12">
      <c r="A25" s="20" t="s">
        <v>33</v>
      </c>
      <c r="B25" s="29">
        <v>1.793428</v>
      </c>
      <c r="C25" s="13">
        <v>0.4297237</v>
      </c>
      <c r="D25" s="13">
        <v>1.610815</v>
      </c>
      <c r="E25" s="13">
        <v>1.19668</v>
      </c>
      <c r="F25" s="25">
        <v>-2.0279</v>
      </c>
      <c r="G25" s="35">
        <v>0.7699971</v>
      </c>
    </row>
    <row r="26" spans="1:7" ht="12">
      <c r="A26" s="21" t="s">
        <v>34</v>
      </c>
      <c r="B26" s="31">
        <v>0.6750404</v>
      </c>
      <c r="C26" s="15">
        <v>0.5462452</v>
      </c>
      <c r="D26" s="15">
        <v>-0.4436001</v>
      </c>
      <c r="E26" s="15">
        <v>-0.2945989</v>
      </c>
      <c r="F26" s="27">
        <v>1.655371</v>
      </c>
      <c r="G26" s="37">
        <v>0.2719326</v>
      </c>
    </row>
    <row r="27" spans="1:7" ht="12">
      <c r="A27" s="20" t="s">
        <v>35</v>
      </c>
      <c r="B27" s="29">
        <v>0.3443637</v>
      </c>
      <c r="C27" s="13">
        <v>-0.2682269</v>
      </c>
      <c r="D27" s="13">
        <v>-0.02595827</v>
      </c>
      <c r="E27" s="13">
        <v>-0.1571771</v>
      </c>
      <c r="F27" s="25">
        <v>0.4137597</v>
      </c>
      <c r="G27" s="35">
        <v>-0.003590577</v>
      </c>
    </row>
    <row r="28" spans="1:7" ht="12">
      <c r="A28" s="20" t="s">
        <v>36</v>
      </c>
      <c r="B28" s="29">
        <v>-0.3902131</v>
      </c>
      <c r="C28" s="13">
        <v>-0.7106229</v>
      </c>
      <c r="D28" s="13">
        <v>-0.4773976</v>
      </c>
      <c r="E28" s="13">
        <v>-0.5149248</v>
      </c>
      <c r="F28" s="25">
        <v>-0.5673189</v>
      </c>
      <c r="G28" s="35">
        <v>-0.5418325</v>
      </c>
    </row>
    <row r="29" spans="1:7" ht="12">
      <c r="A29" s="20" t="s">
        <v>37</v>
      </c>
      <c r="B29" s="29">
        <v>0.2033668</v>
      </c>
      <c r="C29" s="13">
        <v>0.1199237</v>
      </c>
      <c r="D29" s="13">
        <v>0.1109103</v>
      </c>
      <c r="E29" s="13">
        <v>0.09653392</v>
      </c>
      <c r="F29" s="25">
        <v>-0.02621768</v>
      </c>
      <c r="G29" s="35">
        <v>0.1048376</v>
      </c>
    </row>
    <row r="30" spans="1:7" ht="12">
      <c r="A30" s="21" t="s">
        <v>38</v>
      </c>
      <c r="B30" s="31">
        <v>0.03801397</v>
      </c>
      <c r="C30" s="15">
        <v>0.01351809</v>
      </c>
      <c r="D30" s="15">
        <v>-0.1047252</v>
      </c>
      <c r="E30" s="15">
        <v>-0.114326</v>
      </c>
      <c r="F30" s="27">
        <v>0.3573541</v>
      </c>
      <c r="G30" s="37">
        <v>0.003562274</v>
      </c>
    </row>
    <row r="31" spans="1:7" ht="12">
      <c r="A31" s="20" t="s">
        <v>39</v>
      </c>
      <c r="B31" s="29">
        <v>0.02771417</v>
      </c>
      <c r="C31" s="13">
        <v>-0.008798384</v>
      </c>
      <c r="D31" s="13">
        <v>-0.01152051</v>
      </c>
      <c r="E31" s="13">
        <v>-0.05068707</v>
      </c>
      <c r="F31" s="25">
        <v>0.05641135</v>
      </c>
      <c r="G31" s="35">
        <v>-0.005560961</v>
      </c>
    </row>
    <row r="32" spans="1:7" ht="12">
      <c r="A32" s="20" t="s">
        <v>40</v>
      </c>
      <c r="B32" s="29">
        <v>-0.02950092</v>
      </c>
      <c r="C32" s="13">
        <v>-0.03318174</v>
      </c>
      <c r="D32" s="13">
        <v>-0.03517675</v>
      </c>
      <c r="E32" s="13">
        <v>-0.04125408</v>
      </c>
      <c r="F32" s="25">
        <v>-0.0458274</v>
      </c>
      <c r="G32" s="35">
        <v>-0.03674908</v>
      </c>
    </row>
    <row r="33" spans="1:7" ht="12">
      <c r="A33" s="20" t="s">
        <v>41</v>
      </c>
      <c r="B33" s="29">
        <v>0.09423306</v>
      </c>
      <c r="C33" s="13">
        <v>0.06864029</v>
      </c>
      <c r="D33" s="13">
        <v>0.06801755</v>
      </c>
      <c r="E33" s="13">
        <v>0.07822472</v>
      </c>
      <c r="F33" s="25">
        <v>0.08290522</v>
      </c>
      <c r="G33" s="35">
        <v>0.07641143</v>
      </c>
    </row>
    <row r="34" spans="1:7" ht="12">
      <c r="A34" s="21" t="s">
        <v>42</v>
      </c>
      <c r="B34" s="31">
        <v>0.001274845</v>
      </c>
      <c r="C34" s="15">
        <v>0.006224004</v>
      </c>
      <c r="D34" s="15">
        <v>0.003347818</v>
      </c>
      <c r="E34" s="15">
        <v>0.001190435</v>
      </c>
      <c r="F34" s="27">
        <v>-0.01194463</v>
      </c>
      <c r="G34" s="37">
        <v>0.001187899</v>
      </c>
    </row>
    <row r="35" spans="1:7" ht="12.75" thickBot="1">
      <c r="A35" s="22" t="s">
        <v>43</v>
      </c>
      <c r="B35" s="32">
        <v>-0.003718392</v>
      </c>
      <c r="C35" s="16">
        <v>0.0003737396</v>
      </c>
      <c r="D35" s="16">
        <v>0.005495666</v>
      </c>
      <c r="E35" s="16">
        <v>-0.004626733</v>
      </c>
      <c r="F35" s="28">
        <v>0.00778995</v>
      </c>
      <c r="G35" s="38">
        <v>0.0007932252</v>
      </c>
    </row>
    <row r="36" spans="1:7" ht="12">
      <c r="A36" s="4" t="s">
        <v>44</v>
      </c>
      <c r="B36" s="3">
        <v>20.99915</v>
      </c>
      <c r="C36" s="3">
        <v>21.0022</v>
      </c>
      <c r="D36" s="3">
        <v>21.01135</v>
      </c>
      <c r="E36" s="3">
        <v>21.0144</v>
      </c>
      <c r="F36" s="3">
        <v>21.02661</v>
      </c>
      <c r="G36" s="3"/>
    </row>
    <row r="37" spans="1:6" ht="12">
      <c r="A37" s="4" t="s">
        <v>45</v>
      </c>
      <c r="B37" s="2">
        <v>0.3509522</v>
      </c>
      <c r="C37" s="2">
        <v>0.3178914</v>
      </c>
      <c r="D37" s="2">
        <v>0.2822876</v>
      </c>
      <c r="E37" s="2">
        <v>0.2710978</v>
      </c>
      <c r="F37" s="2">
        <v>0.259908</v>
      </c>
    </row>
    <row r="38" spans="1:7" ht="12">
      <c r="A38" s="4" t="s">
        <v>53</v>
      </c>
      <c r="B38" s="2">
        <v>0.000271895</v>
      </c>
      <c r="C38" s="2">
        <v>-0.0002053146</v>
      </c>
      <c r="D38" s="2">
        <v>-1.985393E-05</v>
      </c>
      <c r="E38" s="2">
        <v>-5.957102E-05</v>
      </c>
      <c r="F38" s="2">
        <v>0.0002165435</v>
      </c>
      <c r="G38" s="2">
        <v>0.0001701977</v>
      </c>
    </row>
    <row r="39" spans="1:7" ht="12.75" thickBot="1">
      <c r="A39" s="4" t="s">
        <v>54</v>
      </c>
      <c r="B39" s="2">
        <v>-2.051599E-05</v>
      </c>
      <c r="C39" s="2">
        <v>0</v>
      </c>
      <c r="D39" s="2">
        <v>-4.84326E-05</v>
      </c>
      <c r="E39" s="2">
        <v>-5.866691E-05</v>
      </c>
      <c r="F39" s="2">
        <v>0.0002313277</v>
      </c>
      <c r="G39" s="2">
        <v>0.0007955063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3.11685</v>
      </c>
      <c r="F40" s="17" t="s">
        <v>48</v>
      </c>
      <c r="G40" s="8">
        <v>55.133703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0.002272</v>
      </c>
      <c r="C4">
        <v>0.003762</v>
      </c>
      <c r="D4">
        <v>0.00376</v>
      </c>
      <c r="E4">
        <v>0.003761</v>
      </c>
      <c r="F4">
        <v>0.002077</v>
      </c>
      <c r="G4">
        <v>0.011721</v>
      </c>
    </row>
    <row r="5" spans="1:7" ht="12.75">
      <c r="A5" t="s">
        <v>13</v>
      </c>
      <c r="B5">
        <v>3.713686</v>
      </c>
      <c r="C5">
        <v>2.525994</v>
      </c>
      <c r="D5">
        <v>-0.249257</v>
      </c>
      <c r="E5">
        <v>-2.120109</v>
      </c>
      <c r="F5">
        <v>-4.346656</v>
      </c>
      <c r="G5">
        <v>3.754478</v>
      </c>
    </row>
    <row r="6" spans="1:7" ht="12.75">
      <c r="A6" t="s">
        <v>14</v>
      </c>
      <c r="B6" s="53">
        <v>-160.0279</v>
      </c>
      <c r="C6" s="53">
        <v>120.7505</v>
      </c>
      <c r="D6" s="53">
        <v>11.69298</v>
      </c>
      <c r="E6" s="53">
        <v>35.18811</v>
      </c>
      <c r="F6" s="53">
        <v>-128.5615</v>
      </c>
      <c r="G6" s="53">
        <v>-5.769598E-05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-2.281205</v>
      </c>
      <c r="C8" s="53">
        <v>-0.825511</v>
      </c>
      <c r="D8" s="53">
        <v>-0.6695731</v>
      </c>
      <c r="E8" s="53">
        <v>-0.530872</v>
      </c>
      <c r="F8" s="53">
        <v>-1.197799</v>
      </c>
      <c r="G8" s="53">
        <v>-0.9781389</v>
      </c>
    </row>
    <row r="9" spans="1:7" ht="12.75">
      <c r="A9" t="s">
        <v>17</v>
      </c>
      <c r="B9" s="53">
        <v>0.5300969</v>
      </c>
      <c r="C9" s="53">
        <v>-0.3530863</v>
      </c>
      <c r="D9" s="53">
        <v>1.006096</v>
      </c>
      <c r="E9" s="53">
        <v>0.106687</v>
      </c>
      <c r="F9" s="53">
        <v>-1.221405</v>
      </c>
      <c r="G9" s="53">
        <v>0.09744441</v>
      </c>
    </row>
    <row r="10" spans="1:7" ht="12.75">
      <c r="A10" t="s">
        <v>18</v>
      </c>
      <c r="B10" s="53">
        <v>0.8992755</v>
      </c>
      <c r="C10" s="53">
        <v>1.187597</v>
      </c>
      <c r="D10" s="53">
        <v>0.5449748</v>
      </c>
      <c r="E10" s="53">
        <v>0.8596918</v>
      </c>
      <c r="F10" s="53">
        <v>-1.651862</v>
      </c>
      <c r="G10" s="53">
        <v>0.5349561</v>
      </c>
    </row>
    <row r="11" spans="1:7" ht="12.75">
      <c r="A11" t="s">
        <v>19</v>
      </c>
      <c r="B11" s="53">
        <v>2.103894</v>
      </c>
      <c r="C11" s="53">
        <v>0.04155218</v>
      </c>
      <c r="D11" s="53">
        <v>0.2221156</v>
      </c>
      <c r="E11" s="53">
        <v>-0.1902837</v>
      </c>
      <c r="F11" s="53">
        <v>12.87605</v>
      </c>
      <c r="G11" s="53">
        <v>2.034226</v>
      </c>
    </row>
    <row r="12" spans="1:7" ht="12.75">
      <c r="A12" t="s">
        <v>20</v>
      </c>
      <c r="B12" s="53">
        <v>0.5079484</v>
      </c>
      <c r="C12" s="53">
        <v>0.5024316</v>
      </c>
      <c r="D12" s="53">
        <v>0.2970552</v>
      </c>
      <c r="E12" s="53">
        <v>0.4577313</v>
      </c>
      <c r="F12" s="53">
        <v>0.0242625</v>
      </c>
      <c r="G12" s="53">
        <v>0.3795459</v>
      </c>
    </row>
    <row r="13" spans="1:7" ht="12.75">
      <c r="A13" t="s">
        <v>21</v>
      </c>
      <c r="B13" s="53">
        <v>-0.07017267</v>
      </c>
      <c r="C13" s="53">
        <v>0.1916268</v>
      </c>
      <c r="D13" s="53">
        <v>0.1123456</v>
      </c>
      <c r="E13" s="53">
        <v>-0.2236857</v>
      </c>
      <c r="F13" s="53">
        <v>-0.1706811</v>
      </c>
      <c r="G13" s="53">
        <v>-0.01355665</v>
      </c>
    </row>
    <row r="14" spans="1:7" ht="12.75">
      <c r="A14" t="s">
        <v>22</v>
      </c>
      <c r="B14" s="53">
        <v>0.07325542</v>
      </c>
      <c r="C14" s="53">
        <v>-0.09879006</v>
      </c>
      <c r="D14" s="53">
        <v>0.01102436</v>
      </c>
      <c r="E14" s="53">
        <v>-0.09901901</v>
      </c>
      <c r="F14" s="53">
        <v>0.1657888</v>
      </c>
      <c r="G14" s="53">
        <v>-0.01227336</v>
      </c>
    </row>
    <row r="15" spans="1:7" ht="12.75">
      <c r="A15" t="s">
        <v>23</v>
      </c>
      <c r="B15" s="53">
        <v>-0.4538468</v>
      </c>
      <c r="C15" s="53">
        <v>-0.2932202</v>
      </c>
      <c r="D15" s="53">
        <v>-0.2415784</v>
      </c>
      <c r="E15" s="53">
        <v>-0.2607224</v>
      </c>
      <c r="F15" s="53">
        <v>-0.4065445</v>
      </c>
      <c r="G15" s="53">
        <v>-0.3113814</v>
      </c>
    </row>
    <row r="16" spans="1:7" ht="12.75">
      <c r="A16" t="s">
        <v>24</v>
      </c>
      <c r="B16" s="53">
        <v>0.05010708</v>
      </c>
      <c r="C16" s="53">
        <v>0.0190779</v>
      </c>
      <c r="D16" s="53">
        <v>0.04105372</v>
      </c>
      <c r="E16" s="53">
        <v>0.06852628</v>
      </c>
      <c r="F16" s="53">
        <v>-0.01161115</v>
      </c>
      <c r="G16" s="53">
        <v>0.03669325</v>
      </c>
    </row>
    <row r="17" spans="1:7" ht="12.75">
      <c r="A17" t="s">
        <v>25</v>
      </c>
      <c r="B17" s="53">
        <v>-0.01340434</v>
      </c>
      <c r="C17" s="53">
        <v>-0.04853421</v>
      </c>
      <c r="D17" s="53">
        <v>-0.03983064</v>
      </c>
      <c r="E17" s="53">
        <v>-0.01830402</v>
      </c>
      <c r="F17" s="53">
        <v>-0.01584737</v>
      </c>
      <c r="G17" s="53">
        <v>-0.02971862</v>
      </c>
    </row>
    <row r="18" spans="1:7" ht="12.75">
      <c r="A18" t="s">
        <v>26</v>
      </c>
      <c r="B18" s="53">
        <v>0.03408367</v>
      </c>
      <c r="C18" s="53">
        <v>-0.03800041</v>
      </c>
      <c r="D18" s="53">
        <v>0.009565326</v>
      </c>
      <c r="E18" s="53">
        <v>-0.01331079</v>
      </c>
      <c r="F18" s="53">
        <v>0.01359077</v>
      </c>
      <c r="G18" s="53">
        <v>-0.003287869</v>
      </c>
    </row>
    <row r="19" spans="1:7" ht="12.75">
      <c r="A19" t="s">
        <v>27</v>
      </c>
      <c r="B19" s="53">
        <v>-0.2118404</v>
      </c>
      <c r="C19" s="53">
        <v>-0.1845306</v>
      </c>
      <c r="D19" s="53">
        <v>-0.1841413</v>
      </c>
      <c r="E19" s="53">
        <v>-0.1860836</v>
      </c>
      <c r="F19" s="53">
        <v>-0.146677</v>
      </c>
      <c r="G19" s="53">
        <v>-0.1837501</v>
      </c>
    </row>
    <row r="20" spans="1:7" ht="12.75">
      <c r="A20" t="s">
        <v>28</v>
      </c>
      <c r="B20" s="53">
        <v>-0.002912285</v>
      </c>
      <c r="C20" s="53">
        <v>-0.005138937</v>
      </c>
      <c r="D20" s="53">
        <v>-0.001778906</v>
      </c>
      <c r="E20" s="53">
        <v>0.001791646</v>
      </c>
      <c r="F20" s="53">
        <v>-0.007679036</v>
      </c>
      <c r="G20" s="53">
        <v>-0.002677108</v>
      </c>
    </row>
    <row r="21" spans="1:7" ht="12.75">
      <c r="A21" t="s">
        <v>29</v>
      </c>
      <c r="B21" s="53">
        <v>10.88028</v>
      </c>
      <c r="C21" s="53">
        <v>5.117774</v>
      </c>
      <c r="D21" s="53">
        <v>28.48394</v>
      </c>
      <c r="E21" s="53">
        <v>34.36136</v>
      </c>
      <c r="F21" s="53">
        <v>-134.9677</v>
      </c>
      <c r="G21" s="53">
        <v>-0.0012254</v>
      </c>
    </row>
    <row r="22" spans="1:7" ht="12.75">
      <c r="A22" t="s">
        <v>30</v>
      </c>
      <c r="B22" s="53">
        <v>74.27508</v>
      </c>
      <c r="C22" s="53">
        <v>50.52032</v>
      </c>
      <c r="D22" s="53">
        <v>-4.985141</v>
      </c>
      <c r="E22" s="53">
        <v>-42.40243</v>
      </c>
      <c r="F22" s="53">
        <v>-86.9353</v>
      </c>
      <c r="G22" s="53">
        <v>0</v>
      </c>
    </row>
    <row r="23" spans="1:7" ht="12.75">
      <c r="A23" t="s">
        <v>31</v>
      </c>
      <c r="B23" s="53">
        <v>5.36423</v>
      </c>
      <c r="C23" s="53">
        <v>-0.08855313</v>
      </c>
      <c r="D23" s="53">
        <v>4.536148</v>
      </c>
      <c r="E23" s="53">
        <v>2.851805</v>
      </c>
      <c r="F23" s="53">
        <v>5.798679</v>
      </c>
      <c r="G23" s="53">
        <v>3.305988</v>
      </c>
    </row>
    <row r="24" spans="1:7" ht="12.75">
      <c r="A24" t="s">
        <v>32</v>
      </c>
      <c r="B24" s="53">
        <v>-3.07732</v>
      </c>
      <c r="C24" s="53">
        <v>-6.812383</v>
      </c>
      <c r="D24" s="53">
        <v>-2.728834</v>
      </c>
      <c r="E24" s="53">
        <v>-4.568086</v>
      </c>
      <c r="F24" s="53">
        <v>-5.425773</v>
      </c>
      <c r="G24" s="53">
        <v>-4.563113</v>
      </c>
    </row>
    <row r="25" spans="1:7" ht="12.75">
      <c r="A25" t="s">
        <v>33</v>
      </c>
      <c r="B25" s="53">
        <v>1.793428</v>
      </c>
      <c r="C25" s="53">
        <v>0.4297237</v>
      </c>
      <c r="D25" s="53">
        <v>1.610815</v>
      </c>
      <c r="E25" s="53">
        <v>1.19668</v>
      </c>
      <c r="F25" s="53">
        <v>-2.0279</v>
      </c>
      <c r="G25" s="53">
        <v>0.7699971</v>
      </c>
    </row>
    <row r="26" spans="1:7" ht="12.75">
      <c r="A26" t="s">
        <v>34</v>
      </c>
      <c r="B26" s="53">
        <v>0.6750404</v>
      </c>
      <c r="C26" s="53">
        <v>0.5462452</v>
      </c>
      <c r="D26" s="53">
        <v>-0.4436001</v>
      </c>
      <c r="E26" s="53">
        <v>-0.2945989</v>
      </c>
      <c r="F26" s="53">
        <v>1.655371</v>
      </c>
      <c r="G26" s="53">
        <v>0.2719326</v>
      </c>
    </row>
    <row r="27" spans="1:7" ht="12.75">
      <c r="A27" t="s">
        <v>35</v>
      </c>
      <c r="B27" s="53">
        <v>0.3443637</v>
      </c>
      <c r="C27" s="53">
        <v>-0.2682269</v>
      </c>
      <c r="D27" s="53">
        <v>-0.02595827</v>
      </c>
      <c r="E27" s="53">
        <v>-0.1571771</v>
      </c>
      <c r="F27" s="53">
        <v>0.4137597</v>
      </c>
      <c r="G27" s="53">
        <v>-0.003590577</v>
      </c>
    </row>
    <row r="28" spans="1:7" ht="12.75">
      <c r="A28" t="s">
        <v>36</v>
      </c>
      <c r="B28" s="53">
        <v>-0.3902131</v>
      </c>
      <c r="C28" s="53">
        <v>-0.7106229</v>
      </c>
      <c r="D28" s="53">
        <v>-0.4773976</v>
      </c>
      <c r="E28" s="53">
        <v>-0.5149248</v>
      </c>
      <c r="F28" s="53">
        <v>-0.5673189</v>
      </c>
      <c r="G28" s="53">
        <v>-0.5418325</v>
      </c>
    </row>
    <row r="29" spans="1:7" ht="12.75">
      <c r="A29" t="s">
        <v>37</v>
      </c>
      <c r="B29" s="53">
        <v>0.2033668</v>
      </c>
      <c r="C29" s="53">
        <v>0.1199237</v>
      </c>
      <c r="D29" s="53">
        <v>0.1109103</v>
      </c>
      <c r="E29" s="53">
        <v>0.09653392</v>
      </c>
      <c r="F29" s="53">
        <v>-0.02621768</v>
      </c>
      <c r="G29" s="53">
        <v>0.1048376</v>
      </c>
    </row>
    <row r="30" spans="1:7" ht="12.75">
      <c r="A30" t="s">
        <v>38</v>
      </c>
      <c r="B30" s="53">
        <v>0.03801397</v>
      </c>
      <c r="C30" s="53">
        <v>0.01351809</v>
      </c>
      <c r="D30" s="53">
        <v>-0.1047252</v>
      </c>
      <c r="E30" s="53">
        <v>-0.114326</v>
      </c>
      <c r="F30" s="53">
        <v>0.3573541</v>
      </c>
      <c r="G30" s="53">
        <v>0.003562274</v>
      </c>
    </row>
    <row r="31" spans="1:7" ht="12.75">
      <c r="A31" t="s">
        <v>39</v>
      </c>
      <c r="B31" s="53">
        <v>0.02771417</v>
      </c>
      <c r="C31" s="53">
        <v>-0.008798384</v>
      </c>
      <c r="D31" s="53">
        <v>-0.01152051</v>
      </c>
      <c r="E31" s="53">
        <v>-0.05068707</v>
      </c>
      <c r="F31" s="53">
        <v>0.05641135</v>
      </c>
      <c r="G31" s="53">
        <v>-0.005560961</v>
      </c>
    </row>
    <row r="32" spans="1:7" ht="12.75">
      <c r="A32" t="s">
        <v>40</v>
      </c>
      <c r="B32" s="53">
        <v>-0.02950092</v>
      </c>
      <c r="C32" s="53">
        <v>-0.03318174</v>
      </c>
      <c r="D32" s="53">
        <v>-0.03517675</v>
      </c>
      <c r="E32" s="53">
        <v>-0.04125408</v>
      </c>
      <c r="F32" s="53">
        <v>-0.0458274</v>
      </c>
      <c r="G32" s="53">
        <v>-0.03674908</v>
      </c>
    </row>
    <row r="33" spans="1:7" ht="12.75">
      <c r="A33" t="s">
        <v>41</v>
      </c>
      <c r="B33" s="53">
        <v>0.09423306</v>
      </c>
      <c r="C33" s="53">
        <v>0.06864029</v>
      </c>
      <c r="D33" s="53">
        <v>0.06801755</v>
      </c>
      <c r="E33" s="53">
        <v>0.07822472</v>
      </c>
      <c r="F33" s="53">
        <v>0.08290522</v>
      </c>
      <c r="G33" s="53">
        <v>0.07641143</v>
      </c>
    </row>
    <row r="34" spans="1:7" ht="12.75">
      <c r="A34" t="s">
        <v>42</v>
      </c>
      <c r="B34" s="53">
        <v>0.001274845</v>
      </c>
      <c r="C34" s="53">
        <v>0.006224004</v>
      </c>
      <c r="D34" s="53">
        <v>0.003347818</v>
      </c>
      <c r="E34" s="53">
        <v>0.001190435</v>
      </c>
      <c r="F34" s="53">
        <v>-0.01194463</v>
      </c>
      <c r="G34" s="53">
        <v>0.001187899</v>
      </c>
    </row>
    <row r="35" spans="1:7" ht="12.75">
      <c r="A35" t="s">
        <v>43</v>
      </c>
      <c r="B35" s="53">
        <v>-0.003718392</v>
      </c>
      <c r="C35" s="53">
        <v>0.0003737396</v>
      </c>
      <c r="D35" s="53">
        <v>0.005495666</v>
      </c>
      <c r="E35" s="53">
        <v>-0.004626733</v>
      </c>
      <c r="F35" s="53">
        <v>0.00778995</v>
      </c>
      <c r="G35" s="53">
        <v>0.0007932252</v>
      </c>
    </row>
    <row r="36" spans="1:6" ht="12.75">
      <c r="A36" t="s">
        <v>44</v>
      </c>
      <c r="B36" s="53">
        <v>20.99915</v>
      </c>
      <c r="C36" s="53">
        <v>21.0022</v>
      </c>
      <c r="D36" s="53">
        <v>21.01135</v>
      </c>
      <c r="E36" s="53">
        <v>21.0144</v>
      </c>
      <c r="F36" s="53">
        <v>21.02661</v>
      </c>
    </row>
    <row r="37" spans="1:6" ht="12.75">
      <c r="A37" t="s">
        <v>45</v>
      </c>
      <c r="B37" s="53">
        <v>0.3509522</v>
      </c>
      <c r="C37" s="53">
        <v>0.3178914</v>
      </c>
      <c r="D37" s="53">
        <v>0.2822876</v>
      </c>
      <c r="E37" s="53">
        <v>0.2710978</v>
      </c>
      <c r="F37" s="53">
        <v>0.259908</v>
      </c>
    </row>
    <row r="38" spans="1:7" ht="12.75">
      <c r="A38" t="s">
        <v>55</v>
      </c>
      <c r="B38" s="53">
        <v>0.000271895</v>
      </c>
      <c r="C38" s="53">
        <v>-0.0002053146</v>
      </c>
      <c r="D38" s="53">
        <v>-1.985393E-05</v>
      </c>
      <c r="E38" s="53">
        <v>-5.957102E-05</v>
      </c>
      <c r="F38" s="53">
        <v>0.0002165435</v>
      </c>
      <c r="G38" s="53">
        <v>0.0001701977</v>
      </c>
    </row>
    <row r="39" spans="1:7" ht="12.75">
      <c r="A39" t="s">
        <v>56</v>
      </c>
      <c r="B39" s="53">
        <v>-2.051599E-05</v>
      </c>
      <c r="C39" s="53">
        <v>0</v>
      </c>
      <c r="D39" s="53">
        <v>-4.84326E-05</v>
      </c>
      <c r="E39" s="53">
        <v>-5.866691E-05</v>
      </c>
      <c r="F39" s="53">
        <v>0.0002313277</v>
      </c>
      <c r="G39" s="53">
        <v>0.0007955063</v>
      </c>
    </row>
    <row r="40" spans="2:7" ht="12.75">
      <c r="B40" t="s">
        <v>46</v>
      </c>
      <c r="C40">
        <v>-0.003761</v>
      </c>
      <c r="D40" t="s">
        <v>47</v>
      </c>
      <c r="E40">
        <v>3.11685</v>
      </c>
      <c r="F40" t="s">
        <v>48</v>
      </c>
      <c r="G40">
        <v>55.133703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0.0002718950474045253</v>
      </c>
      <c r="C50">
        <f>-0.017/(C7*C7+C22*C22)*(C21*C22+C6*C7)</f>
        <v>-0.00020531456351941275</v>
      </c>
      <c r="D50">
        <f>-0.017/(D7*D7+D22*D22)*(D21*D22+D6*D7)</f>
        <v>-1.985392166826365E-05</v>
      </c>
      <c r="E50">
        <f>-0.017/(E7*E7+E22*E22)*(E21*E22+E6*E7)</f>
        <v>-5.9571025055624204E-05</v>
      </c>
      <c r="F50">
        <f>-0.017/(F7*F7+F22*F22)*(F21*F22+F6*F7)</f>
        <v>0.00021654349641845745</v>
      </c>
      <c r="G50">
        <f>(B50*B$4+C50*C$4+D50*D$4+E50*E$4+F50*F$4)/SUM(B$4:F$4)</f>
        <v>-2.292968847675977E-07</v>
      </c>
    </row>
    <row r="51" spans="1:7" ht="12.75">
      <c r="A51" t="s">
        <v>59</v>
      </c>
      <c r="B51">
        <f>-0.017/(B7*B7+B22*B22)*(B21*B7-B6*B22)</f>
        <v>-2.0515978639757495E-05</v>
      </c>
      <c r="C51">
        <f>-0.017/(C7*C7+C22*C22)*(C21*C7-C6*C22)</f>
        <v>-7.662960055033894E-06</v>
      </c>
      <c r="D51">
        <f>-0.017/(D7*D7+D22*D22)*(D21*D7-D6*D22)</f>
        <v>-4.8432595459891925E-05</v>
      </c>
      <c r="E51">
        <f>-0.017/(E7*E7+E22*E22)*(E21*E7-E6*E22)</f>
        <v>-5.866690762199493E-05</v>
      </c>
      <c r="F51">
        <f>-0.017/(F7*F7+F22*F22)*(F21*F7-F6*F22)</f>
        <v>0.00023132761738241876</v>
      </c>
      <c r="G51">
        <f>(B51*B$4+C51*C$4+D51*D$4+E51*E$4+F51*F$4)/SUM(B$4:F$4)</f>
        <v>1.4549025148417877E-07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9999.939976951351</v>
      </c>
      <c r="C62">
        <f>C7+(2/0.017)*(C8*C50-C23*C51)</f>
        <v>10000.019860100181</v>
      </c>
      <c r="D62">
        <f>D7+(2/0.017)*(D8*D50-D23*D51)</f>
        <v>10000.02741071446</v>
      </c>
      <c r="E62">
        <f>E7+(2/0.017)*(E8*E50-E23*E51)</f>
        <v>10000.023403667024</v>
      </c>
      <c r="F62">
        <f>F7+(2/0.017)*(F8*F50-F23*F51)</f>
        <v>9999.811674096412</v>
      </c>
    </row>
    <row r="63" spans="1:6" ht="12.75">
      <c r="A63" t="s">
        <v>67</v>
      </c>
      <c r="B63">
        <f>B8+(3/0.017)*(B9*B50-B24*B51)</f>
        <v>-2.2669115016999775</v>
      </c>
      <c r="C63">
        <f>C8+(3/0.017)*(C9*C50-C24*C51)</f>
        <v>-0.8219302810422484</v>
      </c>
      <c r="D63">
        <f>D8+(3/0.017)*(D9*D50-D24*D51)</f>
        <v>-0.696421240771874</v>
      </c>
      <c r="E63">
        <f>E8+(3/0.017)*(E9*E50-E24*E51)</f>
        <v>-0.579286870586136</v>
      </c>
      <c r="F63">
        <f>F8+(3/0.017)*(F9*F50-F24*F51)</f>
        <v>-1.0229795003579638</v>
      </c>
    </row>
    <row r="64" spans="1:6" ht="12.75">
      <c r="A64" t="s">
        <v>68</v>
      </c>
      <c r="B64">
        <f>B9+(4/0.017)*(B10*B50-B25*B51)</f>
        <v>0.5962857200569814</v>
      </c>
      <c r="C64">
        <f>C9+(4/0.017)*(C10*C50-C25*C51)</f>
        <v>-0.40968347744568534</v>
      </c>
      <c r="D64">
        <f>D9+(4/0.017)*(D10*D50-D25*D51)</f>
        <v>1.0219068386506702</v>
      </c>
      <c r="E64">
        <f>E9+(4/0.017)*(E10*E50-E25*E51)</f>
        <v>0.11115589253062923</v>
      </c>
      <c r="F64">
        <f>F9+(4/0.017)*(F10*F50-F25*F51)</f>
        <v>-1.195191046539054</v>
      </c>
    </row>
    <row r="65" spans="1:6" ht="12.75">
      <c r="A65" t="s">
        <v>69</v>
      </c>
      <c r="B65">
        <f>B10+(5/0.017)*(B11*B50-B26*B51)</f>
        <v>1.0715953450857265</v>
      </c>
      <c r="C65">
        <f>C10+(5/0.017)*(C11*C50-C26*C51)</f>
        <v>1.1863189374846688</v>
      </c>
      <c r="D65">
        <f>D10+(5/0.017)*(D11*D50-D26*D51)</f>
        <v>0.537358750025598</v>
      </c>
      <c r="E65">
        <f>E10+(5/0.017)*(E11*E50-E26*E51)</f>
        <v>0.8579424437083928</v>
      </c>
      <c r="F65">
        <f>F10+(5/0.017)*(F11*F50-F26*F51)</f>
        <v>-0.9444232183103156</v>
      </c>
    </row>
    <row r="66" spans="1:6" ht="12.75">
      <c r="A66" t="s">
        <v>70</v>
      </c>
      <c r="B66">
        <f>B11+(6/0.017)*(B12*B50-B27*B51)</f>
        <v>2.1551317456272567</v>
      </c>
      <c r="C66">
        <f>C11+(6/0.017)*(C12*C50-C27*C51)</f>
        <v>0.00441855529197209</v>
      </c>
      <c r="D66">
        <f>D11+(6/0.017)*(D12*D50-D27*D51)</f>
        <v>0.21959032809587092</v>
      </c>
      <c r="E66">
        <f>E11+(6/0.017)*(E12*E50-E27*E51)</f>
        <v>-0.20316203546365993</v>
      </c>
      <c r="F66">
        <f>F11+(6/0.017)*(F12*F50-F27*F51)</f>
        <v>12.844122885063054</v>
      </c>
    </row>
    <row r="67" spans="1:6" ht="12.75">
      <c r="A67" t="s">
        <v>71</v>
      </c>
      <c r="B67">
        <f>B12+(7/0.017)*(B13*B50-B28*B51)</f>
        <v>0.49679566850441526</v>
      </c>
      <c r="C67">
        <f>C12+(7/0.017)*(C13*C50-C28*C51)</f>
        <v>0.48398896859514123</v>
      </c>
      <c r="D67">
        <f>D12+(7/0.017)*(D13*D50-D28*D51)</f>
        <v>0.2866160977037952</v>
      </c>
      <c r="E67">
        <f>E12+(7/0.017)*(E13*E50-E28*E51)</f>
        <v>0.45077912266811027</v>
      </c>
      <c r="F67">
        <f>F12+(7/0.017)*(F13*F50-F28*F51)</f>
        <v>0.06308229593325085</v>
      </c>
    </row>
    <row r="68" spans="1:6" ht="12.75">
      <c r="A68" t="s">
        <v>72</v>
      </c>
      <c r="B68">
        <f>B13+(8/0.017)*(B14*B50-B29*B51)</f>
        <v>-0.05883617361488271</v>
      </c>
      <c r="C68">
        <f>C13+(8/0.017)*(C14*C50-C29*C51)</f>
        <v>0.20160421579845106</v>
      </c>
      <c r="D68">
        <f>D13+(8/0.017)*(D14*D50-D29*D51)</f>
        <v>0.11477044560581295</v>
      </c>
      <c r="E68">
        <f>E13+(8/0.017)*(E14*E50-E29*E51)</f>
        <v>-0.2182447538857778</v>
      </c>
      <c r="F68">
        <f>F13+(8/0.017)*(F14*F50-F29*F51)</f>
        <v>-0.15093269535683998</v>
      </c>
    </row>
    <row r="69" spans="1:6" ht="12.75">
      <c r="A69" t="s">
        <v>73</v>
      </c>
      <c r="B69">
        <f>B14+(9/0.017)*(B15*B50-B30*B51)</f>
        <v>0.00833958290383896</v>
      </c>
      <c r="C69">
        <f>C14+(9/0.017)*(C15*C50-C30*C51)</f>
        <v>-0.06686337213788898</v>
      </c>
      <c r="D69">
        <f>D14+(9/0.017)*(D15*D50-D30*D51)</f>
        <v>0.010878329909329042</v>
      </c>
      <c r="E69">
        <f>E14+(9/0.017)*(E15*E50-E30*E51)</f>
        <v>-0.09434729648943926</v>
      </c>
      <c r="F69">
        <f>F14+(9/0.017)*(F15*F50-F30*F51)</f>
        <v>0.07541797882642413</v>
      </c>
    </row>
    <row r="70" spans="1:6" ht="12.75">
      <c r="A70" t="s">
        <v>74</v>
      </c>
      <c r="B70">
        <f>B15+(10/0.017)*(B16*B50-B31*B51)</f>
        <v>-0.4454982998755053</v>
      </c>
      <c r="C70">
        <f>C15+(10/0.017)*(C16*C50-C31*C51)</f>
        <v>-0.2955639602214752</v>
      </c>
      <c r="D70">
        <f>D15+(10/0.017)*(D16*D50-D31*D51)</f>
        <v>-0.24238607384787791</v>
      </c>
      <c r="E70">
        <f>E15+(10/0.017)*(E16*E50-E31*E51)</f>
        <v>-0.2648728908212755</v>
      </c>
      <c r="F70">
        <f>F15+(10/0.017)*(F16*F50-F31*F51)</f>
        <v>-0.4156996895336852</v>
      </c>
    </row>
    <row r="71" spans="1:6" ht="12.75">
      <c r="A71" t="s">
        <v>75</v>
      </c>
      <c r="B71">
        <f>B16+(11/0.017)*(B17*B50-B32*B51)</f>
        <v>0.047357200414864985</v>
      </c>
      <c r="C71">
        <f>C16+(11/0.017)*(C17*C50-C32*C51)</f>
        <v>0.025361171043003703</v>
      </c>
      <c r="D71">
        <f>D16+(11/0.017)*(D17*D50-D32*D51)</f>
        <v>0.04046301553802022</v>
      </c>
      <c r="E71">
        <f>E16+(11/0.017)*(E17*E50-E32*E51)</f>
        <v>0.0676657823100077</v>
      </c>
      <c r="F71">
        <f>F16+(11/0.017)*(F17*F50-F32*F51)</f>
        <v>-0.006972062836239121</v>
      </c>
    </row>
    <row r="72" spans="1:6" ht="12.75">
      <c r="A72" t="s">
        <v>76</v>
      </c>
      <c r="B72">
        <f>B17+(12/0.017)*(B18*B50-B33*B51)</f>
        <v>-0.005498129753066459</v>
      </c>
      <c r="C72">
        <f>C17+(12/0.017)*(C18*C50-C33*C51)</f>
        <v>-0.04265560384013318</v>
      </c>
      <c r="D72">
        <f>D17+(12/0.017)*(D18*D50-D33*D51)</f>
        <v>-0.0376393289998676</v>
      </c>
      <c r="E72">
        <f>E17+(12/0.017)*(E18*E50-E33*E51)</f>
        <v>-0.014504862475343598</v>
      </c>
      <c r="F72">
        <f>F17+(12/0.017)*(F18*F50-F33*F51)</f>
        <v>-0.02730756352212671</v>
      </c>
    </row>
    <row r="73" spans="1:6" ht="12.75">
      <c r="A73" t="s">
        <v>77</v>
      </c>
      <c r="B73">
        <f>B18+(13/0.017)*(B19*B50-B34*B51)</f>
        <v>-0.009942130693897627</v>
      </c>
      <c r="C73">
        <f>C18+(13/0.017)*(C19*C50-C34*C51)</f>
        <v>-0.008991664084874926</v>
      </c>
      <c r="D73">
        <f>D18+(13/0.017)*(D19*D50-D34*D51)</f>
        <v>0.012485026940733798</v>
      </c>
      <c r="E73">
        <f>E18+(13/0.017)*(E19*E50-E34*E51)</f>
        <v>-0.004780472988423257</v>
      </c>
      <c r="F73">
        <f>F18+(13/0.017)*(F19*F50-F34*F51)</f>
        <v>-0.008584804066754223</v>
      </c>
    </row>
    <row r="74" spans="1:6" ht="12.75">
      <c r="A74" t="s">
        <v>78</v>
      </c>
      <c r="B74">
        <f>B19+(14/0.017)*(B20*B50-B35*B51)</f>
        <v>-0.21255532426268672</v>
      </c>
      <c r="C74">
        <f>C19+(14/0.017)*(C20*C50-C35*C51)</f>
        <v>-0.18365933671633625</v>
      </c>
      <c r="D74">
        <f>D19+(14/0.017)*(D20*D50-D35*D51)</f>
        <v>-0.18389301607061423</v>
      </c>
      <c r="E74">
        <f>E19+(14/0.017)*(E20*E50-E35*E51)</f>
        <v>-0.18639503107574307</v>
      </c>
      <c r="F74">
        <f>F19+(14/0.017)*(F20*F50-F35*F51)</f>
        <v>-0.14953042719331056</v>
      </c>
    </row>
    <row r="75" spans="1:6" ht="12.75">
      <c r="A75" t="s">
        <v>79</v>
      </c>
      <c r="B75" s="53">
        <f>B20</f>
        <v>-0.002912285</v>
      </c>
      <c r="C75" s="53">
        <f>C20</f>
        <v>-0.005138937</v>
      </c>
      <c r="D75" s="53">
        <f>D20</f>
        <v>-0.001778906</v>
      </c>
      <c r="E75" s="53">
        <f>E20</f>
        <v>0.001791646</v>
      </c>
      <c r="F75" s="53">
        <f>F20</f>
        <v>-0.007679036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74.45217514390491</v>
      </c>
      <c r="C82">
        <f>C22+(2/0.017)*(C8*C51+C23*C50)</f>
        <v>50.52320318882967</v>
      </c>
      <c r="D82">
        <f>D22+(2/0.017)*(D8*D51+D23*D50)</f>
        <v>-4.9919211369393555</v>
      </c>
      <c r="E82">
        <f>E22+(2/0.017)*(E8*E51+E23*E50)</f>
        <v>-42.418752391591255</v>
      </c>
      <c r="F82">
        <f>F22+(2/0.017)*(F8*F51+F23*F50)</f>
        <v>-86.82017267805938</v>
      </c>
    </row>
    <row r="83" spans="1:6" ht="12.75">
      <c r="A83" t="s">
        <v>82</v>
      </c>
      <c r="B83">
        <f>B23+(3/0.017)*(B9*B51+B24*B50)</f>
        <v>5.214656436948889</v>
      </c>
      <c r="C83">
        <f>C23+(3/0.017)*(C9*C51+C24*C50)</f>
        <v>0.15875048089146127</v>
      </c>
      <c r="D83">
        <f>D23+(3/0.017)*(D9*D51+D24*D50)</f>
        <v>4.537109802809391</v>
      </c>
      <c r="E83">
        <f>E23+(3/0.017)*(E9*E51+E24*E50)</f>
        <v>2.8987226298568434</v>
      </c>
      <c r="F83">
        <f>F23+(3/0.017)*(F9*F51+F24*F50)</f>
        <v>5.541480076817323</v>
      </c>
    </row>
    <row r="84" spans="1:6" ht="12.75">
      <c r="A84" t="s">
        <v>83</v>
      </c>
      <c r="B84">
        <f>B24+(4/0.017)*(B10*B51+B25*B50)</f>
        <v>-2.9669259590288597</v>
      </c>
      <c r="C84">
        <f>C24+(4/0.017)*(C10*C51+C25*C50)</f>
        <v>-6.835283951122806</v>
      </c>
      <c r="D84">
        <f>D24+(4/0.017)*(D10*D51+D25*D50)</f>
        <v>-2.7425694209073646</v>
      </c>
      <c r="E84">
        <f>E24+(4/0.017)*(E10*E51+E25*E50)</f>
        <v>-4.596726685571189</v>
      </c>
      <c r="F84">
        <f>F24+(4/0.017)*(F10*F51+F25*F50)</f>
        <v>-5.619008260492129</v>
      </c>
    </row>
    <row r="85" spans="1:6" ht="12.75">
      <c r="A85" t="s">
        <v>84</v>
      </c>
      <c r="B85">
        <f>B25+(5/0.017)*(B11*B51+B26*B50)</f>
        <v>1.8347152638804871</v>
      </c>
      <c r="C85">
        <f>C25+(5/0.017)*(C11*C51+C26*C50)</f>
        <v>0.3966441389682018</v>
      </c>
      <c r="D85">
        <f>D25+(5/0.017)*(D11*D51+D26*D50)</f>
        <v>1.6102413431286187</v>
      </c>
      <c r="E85">
        <f>E25+(5/0.017)*(E11*E51+E26*E50)</f>
        <v>1.2051249749126856</v>
      </c>
      <c r="F85">
        <f>F25+(5/0.017)*(F11*F51+F26*F50)</f>
        <v>-1.046415943527467</v>
      </c>
    </row>
    <row r="86" spans="1:6" ht="12.75">
      <c r="A86" t="s">
        <v>85</v>
      </c>
      <c r="B86">
        <f>B26+(6/0.017)*(B12*B51+B27*B50)</f>
        <v>0.7044085385922584</v>
      </c>
      <c r="C86">
        <f>C26+(6/0.017)*(C12*C51+C27*C50)</f>
        <v>0.5643231208058159</v>
      </c>
      <c r="D86">
        <f>D26+(6/0.017)*(D12*D51+D27*D50)</f>
        <v>-0.4484960226605766</v>
      </c>
      <c r="E86">
        <f>E26+(6/0.017)*(E12*E51+E27*E50)</f>
        <v>-0.30077201021077365</v>
      </c>
      <c r="F86">
        <f>F26+(6/0.017)*(F12*F51+F27*F50)</f>
        <v>1.6889743735641622</v>
      </c>
    </row>
    <row r="87" spans="1:6" ht="12.75">
      <c r="A87" t="s">
        <v>86</v>
      </c>
      <c r="B87">
        <f>B27+(7/0.017)*(B13*B51+B28*B50)</f>
        <v>0.30126949774912565</v>
      </c>
      <c r="C87">
        <f>C27+(7/0.017)*(C13*C51+C28*C50)</f>
        <v>-0.2087545697537837</v>
      </c>
      <c r="D87">
        <f>D27+(7/0.017)*(D13*D51+D28*D50)</f>
        <v>-0.0242959653582572</v>
      </c>
      <c r="E87">
        <f>E27+(7/0.017)*(E13*E51+E28*E50)</f>
        <v>-0.1391428161631903</v>
      </c>
      <c r="F87">
        <f>F27+(7/0.017)*(F13*F51+F28*F50)</f>
        <v>0.3469169180765656</v>
      </c>
    </row>
    <row r="88" spans="1:6" ht="12.75">
      <c r="A88" t="s">
        <v>87</v>
      </c>
      <c r="B88">
        <f>B28+(8/0.017)*(B14*B51+B29*B50)</f>
        <v>-0.3648994439555105</v>
      </c>
      <c r="C88">
        <f>C28+(8/0.017)*(C14*C51+C29*C50)</f>
        <v>-0.7218535154529498</v>
      </c>
      <c r="D88">
        <f>D28+(8/0.017)*(D14*D51+D29*D50)</f>
        <v>-0.47868510248305307</v>
      </c>
      <c r="E88">
        <f>E28+(8/0.017)*(E14*E51+E29*E50)</f>
        <v>-0.5148972637433158</v>
      </c>
      <c r="F88">
        <f>F28+(8/0.017)*(F14*F51+F29*F50)</f>
        <v>-0.5519427776482305</v>
      </c>
    </row>
    <row r="89" spans="1:6" ht="12.75">
      <c r="A89" t="s">
        <v>88</v>
      </c>
      <c r="B89">
        <f>B29+(9/0.017)*(B15*B51+B30*B50)</f>
        <v>0.21376811134513873</v>
      </c>
      <c r="C89">
        <f>C29+(9/0.017)*(C15*C51+C30*C50)</f>
        <v>0.11964389208162741</v>
      </c>
      <c r="D89">
        <f>D29+(9/0.017)*(D15*D51+D30*D50)</f>
        <v>0.11820531608993358</v>
      </c>
      <c r="E89">
        <f>E29+(9/0.017)*(E15*E51+E30*E50)</f>
        <v>0.10823725209980276</v>
      </c>
      <c r="F89">
        <f>F29+(9/0.017)*(F15*F51+F30*F50)</f>
        <v>-0.03503887873194711</v>
      </c>
    </row>
    <row r="90" spans="1:6" ht="12.75">
      <c r="A90" t="s">
        <v>89</v>
      </c>
      <c r="B90">
        <f>B30+(10/0.017)*(B16*B51+B31*B50)</f>
        <v>0.041841822813497916</v>
      </c>
      <c r="C90">
        <f>C30+(10/0.017)*(C16*C51+C31*C50)</f>
        <v>0.01449470363823662</v>
      </c>
      <c r="D90">
        <f>D30+(10/0.017)*(D16*D51+D31*D50)</f>
        <v>-0.10576026524103838</v>
      </c>
      <c r="E90">
        <f>E30+(10/0.017)*(E16*E51+E31*E50)</f>
        <v>-0.11491467307145457</v>
      </c>
      <c r="F90">
        <f>F30+(10/0.017)*(F16*F51+F31*F50)</f>
        <v>0.36295970664830324</v>
      </c>
    </row>
    <row r="91" spans="1:6" ht="12.75">
      <c r="A91" t="s">
        <v>90</v>
      </c>
      <c r="B91">
        <f>B31+(11/0.017)*(B17*B51+B32*B50)</f>
        <v>0.022701954719039547</v>
      </c>
      <c r="C91">
        <f>C31+(11/0.017)*(C17*C51+C32*C50)</f>
        <v>-0.004149518591063534</v>
      </c>
      <c r="D91">
        <f>D31+(11/0.017)*(D17*D51+D32*D50)</f>
        <v>-0.009820364420952968</v>
      </c>
      <c r="E91">
        <f>E31+(11/0.017)*(E17*E51+E32*E50)</f>
        <v>-0.048402054181084904</v>
      </c>
      <c r="F91">
        <f>F31+(11/0.017)*(F17*F51+F32*F50)</f>
        <v>0.04761810544187687</v>
      </c>
    </row>
    <row r="92" spans="1:6" ht="12.75">
      <c r="A92" t="s">
        <v>91</v>
      </c>
      <c r="B92">
        <f>B32+(12/0.017)*(B18*B51+B33*B50)</f>
        <v>-0.011908748844643106</v>
      </c>
      <c r="C92">
        <f>C32+(12/0.017)*(C18*C51+C33*C50)</f>
        <v>-0.042924085099264236</v>
      </c>
      <c r="D92">
        <f>D32+(12/0.017)*(D18*D51+D33*D50)</f>
        <v>-0.036457000828965073</v>
      </c>
      <c r="E92">
        <f>E32+(12/0.017)*(E18*E51+E33*E50)</f>
        <v>-0.04399221449490594</v>
      </c>
      <c r="F92">
        <f>F32+(12/0.017)*(F18*F51+F33*F50)</f>
        <v>-0.03093574824519961</v>
      </c>
    </row>
    <row r="93" spans="1:6" ht="12.75">
      <c r="A93" t="s">
        <v>92</v>
      </c>
      <c r="B93">
        <f>B33+(13/0.017)*(B19*B51+B34*B50)</f>
        <v>0.09782162371299408</v>
      </c>
      <c r="C93">
        <f>C33+(13/0.017)*(C19*C51+C34*C50)</f>
        <v>0.06874442149280405</v>
      </c>
      <c r="D93">
        <f>D33+(13/0.017)*(D19*D51+D34*D50)</f>
        <v>0.0747867064154324</v>
      </c>
      <c r="E93">
        <f>E33+(13/0.017)*(E19*E51+E34*E50)</f>
        <v>0.08651874595255471</v>
      </c>
      <c r="F93">
        <f>F33+(13/0.017)*(F19*F51+F34*F50)</f>
        <v>0.05498047603414495</v>
      </c>
    </row>
    <row r="94" spans="1:6" ht="12.75">
      <c r="A94" t="s">
        <v>93</v>
      </c>
      <c r="B94">
        <f>B34+(14/0.017)*(B20*B51+B35*B50)</f>
        <v>0.0004914511240246999</v>
      </c>
      <c r="C94">
        <f>C34+(14/0.017)*(C20*C51+C35*C50)</f>
        <v>0.006193241294445519</v>
      </c>
      <c r="D94">
        <f>D34+(14/0.017)*(D20*D51+D35*D50)</f>
        <v>0.003328915127842546</v>
      </c>
      <c r="E94">
        <f>E34+(14/0.017)*(E20*E51+E35*E50)</f>
        <v>0.001330854091725596</v>
      </c>
      <c r="F94">
        <f>F34+(14/0.017)*(F20*F51+F35*F50)</f>
        <v>-0.01201834419320494</v>
      </c>
    </row>
    <row r="95" spans="1:6" ht="12.75">
      <c r="A95" t="s">
        <v>94</v>
      </c>
      <c r="B95" s="53">
        <f>B35</f>
        <v>-0.003718392</v>
      </c>
      <c r="C95" s="53">
        <f>C35</f>
        <v>0.0003737396</v>
      </c>
      <c r="D95" s="53">
        <f>D35</f>
        <v>0.005495666</v>
      </c>
      <c r="E95" s="53">
        <f>E35</f>
        <v>-0.004626733</v>
      </c>
      <c r="F95" s="53">
        <f>F35</f>
        <v>0.00778995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-2.2669251084755846</v>
      </c>
      <c r="C103">
        <f>C63*10000/C62</f>
        <v>-0.8219286486837181</v>
      </c>
      <c r="D103">
        <f>D63*10000/D62</f>
        <v>-0.696419331836729</v>
      </c>
      <c r="E103">
        <f>E63*10000/E62</f>
        <v>-0.5792855148456059</v>
      </c>
      <c r="F103">
        <f>F63*10000/F62</f>
        <v>-1.022998766074663</v>
      </c>
      <c r="G103">
        <f>AVERAGE(C103:E103)</f>
        <v>-0.6992111651220175</v>
      </c>
      <c r="H103">
        <f>STDEV(C103:E103)</f>
        <v>0.121345656492166</v>
      </c>
      <c r="I103">
        <f>(B103*B4+C103*C4+D103*D4+E103*E4+F103*F4)/SUM(B4:F4)</f>
        <v>-0.9700964284149293</v>
      </c>
      <c r="K103">
        <f>(LN(H103)+LN(H123))/2-LN(K114*K115^3)</f>
        <v>-4.536124312662466</v>
      </c>
    </row>
    <row r="104" spans="1:11" ht="12.75">
      <c r="A104" t="s">
        <v>68</v>
      </c>
      <c r="B104">
        <f>B64*10000/B62</f>
        <v>0.5962892991671427</v>
      </c>
      <c r="C104">
        <f>C64*10000/C62</f>
        <v>-0.4096826638118108</v>
      </c>
      <c r="D104">
        <f>D64*10000/D62</f>
        <v>1.0219040375386923</v>
      </c>
      <c r="E104">
        <f>E64*10000/E62</f>
        <v>0.11115563238568839</v>
      </c>
      <c r="F104">
        <f>F64*10000/F62</f>
        <v>-1.1952135555063361</v>
      </c>
      <c r="G104">
        <f>AVERAGE(C104:E104)</f>
        <v>0.24112566870418997</v>
      </c>
      <c r="H104">
        <f>STDEV(C104:E104)</f>
        <v>0.7245890411994775</v>
      </c>
      <c r="I104">
        <f>(B104*B4+C104*C4+D104*D4+E104*E4+F104*F4)/SUM(B4:F4)</f>
        <v>0.10181039318123802</v>
      </c>
      <c r="K104">
        <f>(LN(H104)+LN(H124))/2-LN(K114*K115^4)</f>
        <v>-3.0895490470541787</v>
      </c>
    </row>
    <row r="105" spans="1:11" ht="12.75">
      <c r="A105" t="s">
        <v>69</v>
      </c>
      <c r="B105">
        <f>B65*10000/B62</f>
        <v>1.071601777166287</v>
      </c>
      <c r="C105">
        <f>C65*10000/C62</f>
        <v>1.1863165814480534</v>
      </c>
      <c r="D105">
        <f>D65*10000/D62</f>
        <v>0.5373572770909094</v>
      </c>
      <c r="E105">
        <f>E65*10000/E62</f>
        <v>0.8579404358131641</v>
      </c>
      <c r="F105">
        <f>F65*10000/F62</f>
        <v>-0.944441004580873</v>
      </c>
      <c r="G105">
        <f>AVERAGE(C105:E105)</f>
        <v>0.8605380981173756</v>
      </c>
      <c r="H105">
        <f>STDEV(C105:E105)</f>
        <v>0.32448745055088374</v>
      </c>
      <c r="I105">
        <f>(B105*B4+C105*C4+D105*D4+E105*E4+F105*F4)/SUM(B4:F4)</f>
        <v>0.651431396594808</v>
      </c>
      <c r="K105">
        <f>(LN(H105)+LN(H125))/2-LN(K114*K115^5)</f>
        <v>-3.499419218654955</v>
      </c>
    </row>
    <row r="106" spans="1:11" ht="12.75">
      <c r="A106" t="s">
        <v>70</v>
      </c>
      <c r="B106">
        <f>B66*10000/B62</f>
        <v>2.155144681462663</v>
      </c>
      <c r="C106">
        <f>C66*10000/C62</f>
        <v>0.004418546516694442</v>
      </c>
      <c r="D106">
        <f>D66*10000/D62</f>
        <v>0.21958972618474265</v>
      </c>
      <c r="E106">
        <f>E66*10000/E62</f>
        <v>-0.2031615599911097</v>
      </c>
      <c r="F106">
        <f>F66*10000/F62</f>
        <v>12.844364777723332</v>
      </c>
      <c r="G106">
        <f>AVERAGE(C106:E106)</f>
        <v>0.00694890423677579</v>
      </c>
      <c r="H106">
        <f>STDEV(C106:E106)</f>
        <v>0.21138700178458947</v>
      </c>
      <c r="I106">
        <f>(B106*B4+C106*C4+D106*D4+E106*E4+F106*F4)/SUM(B4:F4)</f>
        <v>2.0248479832995394</v>
      </c>
      <c r="K106">
        <f>(LN(H106)+LN(H126))/2-LN(K114*K115^6)</f>
        <v>-3.1831927471625256</v>
      </c>
    </row>
    <row r="107" spans="1:11" ht="12.75">
      <c r="A107" t="s">
        <v>71</v>
      </c>
      <c r="B107">
        <f>B67*10000/B62</f>
        <v>0.49679865044137167</v>
      </c>
      <c r="C107">
        <f>C67*10000/C62</f>
        <v>0.48398800739010994</v>
      </c>
      <c r="D107">
        <f>D67*10000/D62</f>
        <v>0.2866153120707473</v>
      </c>
      <c r="E107">
        <f>E67*10000/E62</f>
        <v>0.45077806768213047</v>
      </c>
      <c r="F107">
        <f>F67*10000/F62</f>
        <v>0.06308348395866265</v>
      </c>
      <c r="G107">
        <f>AVERAGE(C107:E107)</f>
        <v>0.4071271290476626</v>
      </c>
      <c r="H107">
        <f>STDEV(C107:E107)</f>
        <v>0.10567898820087204</v>
      </c>
      <c r="I107">
        <f>(B107*B4+C107*C4+D107*D4+E107*E4+F107*F4)/SUM(B4:F4)</f>
        <v>0.3744603185596875</v>
      </c>
      <c r="K107">
        <f>(LN(H107)+LN(H127))/2-LN(K114*K115^7)</f>
        <v>-3.8237513305059982</v>
      </c>
    </row>
    <row r="108" spans="1:9" ht="12.75">
      <c r="A108" t="s">
        <v>72</v>
      </c>
      <c r="B108">
        <f>B68*10000/B62</f>
        <v>-0.05883652676965358</v>
      </c>
      <c r="C108">
        <f>C68*10000/C62</f>
        <v>0.20160381541125397</v>
      </c>
      <c r="D108">
        <f>D68*10000/D62</f>
        <v>0.11477013101268399</v>
      </c>
      <c r="E108">
        <f>E68*10000/E62</f>
        <v>-0.21824424311421822</v>
      </c>
      <c r="F108">
        <f>F68*10000/F62</f>
        <v>-0.15093553786399516</v>
      </c>
      <c r="G108">
        <f>AVERAGE(C108:E108)</f>
        <v>0.03270990110323991</v>
      </c>
      <c r="H108">
        <f>STDEV(C108:E108)</f>
        <v>0.22162695923893194</v>
      </c>
      <c r="I108">
        <f>(B108*B4+C108*C4+D108*D4+E108*E4+F108*F4)/SUM(B4:F4)</f>
        <v>-0.004990855497179916</v>
      </c>
    </row>
    <row r="109" spans="1:9" ht="12.75">
      <c r="A109" t="s">
        <v>73</v>
      </c>
      <c r="B109">
        <f>B69*10000/B62</f>
        <v>0.008339632960858453</v>
      </c>
      <c r="C109">
        <f>C69*10000/C62</f>
        <v>-0.0668632393468258</v>
      </c>
      <c r="D109">
        <f>D69*10000/D62</f>
        <v>0.010878300091131282</v>
      </c>
      <c r="E109">
        <f>E69*10000/E62</f>
        <v>-0.09434707568268486</v>
      </c>
      <c r="F109">
        <f>F69*10000/F62</f>
        <v>0.07541939916907378</v>
      </c>
      <c r="G109">
        <f>AVERAGE(C109:E109)</f>
        <v>-0.05011067164612645</v>
      </c>
      <c r="H109">
        <f>STDEV(C109:E109)</f>
        <v>0.0545763806065416</v>
      </c>
      <c r="I109">
        <f>(B109*B4+C109*C4+D109*D4+E109*E4+F109*F4)/SUM(B4:F4)</f>
        <v>-0.024941319828649323</v>
      </c>
    </row>
    <row r="110" spans="1:11" ht="12.75">
      <c r="A110" t="s">
        <v>74</v>
      </c>
      <c r="B110">
        <f>B70*10000/B62</f>
        <v>-0.4455009739081683</v>
      </c>
      <c r="C110">
        <f>C70*10000/C62</f>
        <v>-0.295563373229655</v>
      </c>
      <c r="D110">
        <f>D70*10000/D62</f>
        <v>-0.24238540945215314</v>
      </c>
      <c r="E110">
        <f>E70*10000/E62</f>
        <v>-0.2648722709230323</v>
      </c>
      <c r="F110">
        <f>F70*10000/F62</f>
        <v>-0.41570751838308795</v>
      </c>
      <c r="G110">
        <f>AVERAGE(C110:E110)</f>
        <v>-0.2676070178682801</v>
      </c>
      <c r="H110">
        <f>STDEV(C110:E110)</f>
        <v>0.026694251975308253</v>
      </c>
      <c r="I110">
        <f>(B110*B4+C110*C4+D110*D4+E110*E4+F110*F4)/SUM(B4:F4)</f>
        <v>-0.3131439284143177</v>
      </c>
      <c r="K110">
        <f>EXP(AVERAGE(K103:K107))</f>
        <v>0.02661161960798235</v>
      </c>
    </row>
    <row r="111" spans="1:9" ht="12.75">
      <c r="A111" t="s">
        <v>75</v>
      </c>
      <c r="B111">
        <f>B71*10000/B62</f>
        <v>0.0473574846689256</v>
      </c>
      <c r="C111">
        <f>C71*10000/C62</f>
        <v>0.02536112067556397</v>
      </c>
      <c r="D111">
        <f>D71*10000/D62</f>
        <v>0.04046290462630772</v>
      </c>
      <c r="E111">
        <f>E71*10000/E62</f>
        <v>0.0676656239476345</v>
      </c>
      <c r="F111">
        <f>F71*10000/F62</f>
        <v>-0.006972194140715275</v>
      </c>
      <c r="G111">
        <f>AVERAGE(C111:E111)</f>
        <v>0.04449654974983539</v>
      </c>
      <c r="H111">
        <f>STDEV(C111:E111)</f>
        <v>0.02143876090195225</v>
      </c>
      <c r="I111">
        <f>(B111*B4+C111*C4+D111*D4+E111*E4+F111*F4)/SUM(B4:F4)</f>
        <v>0.03807282670042063</v>
      </c>
    </row>
    <row r="112" spans="1:9" ht="12.75">
      <c r="A112" t="s">
        <v>76</v>
      </c>
      <c r="B112">
        <f>B72*10000/B62</f>
        <v>-0.00549816275471551</v>
      </c>
      <c r="C112">
        <f>C72*10000/C62</f>
        <v>-0.042655519125844865</v>
      </c>
      <c r="D112">
        <f>D72*10000/D62</f>
        <v>-0.03763922582806043</v>
      </c>
      <c r="E112">
        <f>E72*10000/E62</f>
        <v>-0.014504828528725883</v>
      </c>
      <c r="F112">
        <f>F72*10000/F62</f>
        <v>-0.027308077803969474</v>
      </c>
      <c r="G112">
        <f>AVERAGE(C112:E112)</f>
        <v>-0.03159985782754372</v>
      </c>
      <c r="H112">
        <f>STDEV(C112:E112)</f>
        <v>0.015015685787133727</v>
      </c>
      <c r="I112">
        <f>(B112*B4+C112*C4+D112*D4+E112*E4+F112*F4)/SUM(B4:F4)</f>
        <v>-0.02723624075863817</v>
      </c>
    </row>
    <row r="113" spans="1:9" ht="12.75">
      <c r="A113" t="s">
        <v>77</v>
      </c>
      <c r="B113">
        <f>B73*10000/B62</f>
        <v>-0.009942190369955252</v>
      </c>
      <c r="C113">
        <f>C73*10000/C62</f>
        <v>-0.00899164622737544</v>
      </c>
      <c r="D113">
        <f>D73*10000/D62</f>
        <v>0.012484992718476754</v>
      </c>
      <c r="E113">
        <f>E73*10000/E62</f>
        <v>-0.004780461800389637</v>
      </c>
      <c r="F113">
        <f>F73*10000/F62</f>
        <v>-0.008584965743897322</v>
      </c>
      <c r="G113">
        <f>AVERAGE(C113:E113)</f>
        <v>-0.0004290384364294411</v>
      </c>
      <c r="H113">
        <f>STDEV(C113:E113)</f>
        <v>0.011380363310190841</v>
      </c>
      <c r="I113">
        <f>(B113*B4+C113*C4+D113*D4+E113*E4+F113*F4)/SUM(B4:F4)</f>
        <v>-0.0028967469094032952</v>
      </c>
    </row>
    <row r="114" spans="1:11" ht="12.75">
      <c r="A114" t="s">
        <v>78</v>
      </c>
      <c r="B114">
        <f>B74*10000/B62</f>
        <v>-0.21255660009220154</v>
      </c>
      <c r="C114">
        <f>C74*10000/C62</f>
        <v>-0.183658971967778</v>
      </c>
      <c r="D114">
        <f>D74*10000/D62</f>
        <v>-0.18389251200810044</v>
      </c>
      <c r="E114">
        <f>E74*10000/E62</f>
        <v>-0.18639459484403978</v>
      </c>
      <c r="F114">
        <f>F74*10000/F62</f>
        <v>-0.14953324329162648</v>
      </c>
      <c r="G114">
        <f>AVERAGE(C114:E114)</f>
        <v>-0.18464869293997274</v>
      </c>
      <c r="H114">
        <f>STDEV(C114:E114)</f>
        <v>0.0015164977189488723</v>
      </c>
      <c r="I114">
        <f>(B114*B4+C114*C4+D114*D4+E114*E4+F114*F4)/SUM(B4:F4)</f>
        <v>-0.18403915753760636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-0.002912302480527347</v>
      </c>
      <c r="C115">
        <f>C75*10000/C62</f>
        <v>-0.005138926794039904</v>
      </c>
      <c r="D115">
        <f>D75*10000/D62</f>
        <v>-0.001778901123904924</v>
      </c>
      <c r="E115">
        <f>E75*10000/E62</f>
        <v>0.0017916418069011725</v>
      </c>
      <c r="F115">
        <f>F75*10000/F62</f>
        <v>-0.007679180618862887</v>
      </c>
      <c r="G115">
        <f>AVERAGE(C115:E115)</f>
        <v>-0.0017087287036812186</v>
      </c>
      <c r="H115">
        <f>STDEV(C115:E115)</f>
        <v>0.0034658171344587167</v>
      </c>
      <c r="I115">
        <f>(B115*B4+C115*C4+D115*D4+E115*E4+F115*F4)/SUM(B4:F4)</f>
        <v>-0.002677159376307681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74.45262203124034</v>
      </c>
      <c r="C122">
        <f>C82*10000/C62</f>
        <v>50.523102849441266</v>
      </c>
      <c r="D122">
        <f>D82*10000/D62</f>
        <v>-4.991907453764373</v>
      </c>
      <c r="E122">
        <f>E82*10000/E62</f>
        <v>-42.41865311638794</v>
      </c>
      <c r="F122">
        <f>F82*10000/F62</f>
        <v>-86.82180775759907</v>
      </c>
      <c r="G122">
        <f>AVERAGE(C122:E122)</f>
        <v>1.0375140930963174</v>
      </c>
      <c r="H122">
        <f>STDEV(C122:E122)</f>
        <v>46.76331835579302</v>
      </c>
      <c r="I122">
        <f>(B122*B4+C122*C4+D122*D4+E122*E4+F122*F4)/SUM(B4:F4)</f>
        <v>0.03769505278619226</v>
      </c>
    </row>
    <row r="123" spans="1:9" ht="12.75">
      <c r="A123" t="s">
        <v>82</v>
      </c>
      <c r="B123">
        <f>B83*10000/B62</f>
        <v>5.214687737094462</v>
      </c>
      <c r="C123">
        <f>C83*10000/C62</f>
        <v>0.15875016561204197</v>
      </c>
      <c r="D123">
        <f>D83*10000/D62</f>
        <v>4.537097366301352</v>
      </c>
      <c r="E123">
        <f>E83*10000/E62</f>
        <v>2.898715845798798</v>
      </c>
      <c r="F123">
        <f>F83*10000/F62</f>
        <v>5.541584439207005</v>
      </c>
      <c r="G123">
        <f>AVERAGE(C123:E123)</f>
        <v>2.5315211259040638</v>
      </c>
      <c r="H123">
        <f>STDEV(C123:E123)</f>
        <v>2.212149412717168</v>
      </c>
      <c r="I123">
        <f>(B123*B4+C123*C4+D123*D4+E123*E4+F123*F4)/SUM(B4:F4)</f>
        <v>3.3211627389512812</v>
      </c>
    </row>
    <row r="124" spans="1:9" ht="12.75">
      <c r="A124" t="s">
        <v>83</v>
      </c>
      <c r="B124">
        <f>B84*10000/B62</f>
        <v>-2.9669437675298695</v>
      </c>
      <c r="C124">
        <f>C84*10000/C62</f>
        <v>-6.835270376207362</v>
      </c>
      <c r="D124">
        <f>D84*10000/D62</f>
        <v>-2.7425619033492423</v>
      </c>
      <c r="E124">
        <f>E84*10000/E62</f>
        <v>-4.596715927570291</v>
      </c>
      <c r="F124">
        <f>F84*10000/F62</f>
        <v>-5.619114082965833</v>
      </c>
      <c r="G124">
        <f>AVERAGE(C124:E124)</f>
        <v>-4.724849402375632</v>
      </c>
      <c r="H124">
        <f>STDEV(C124:E124)</f>
        <v>2.049360705555618</v>
      </c>
      <c r="I124">
        <f>(B124*B4+C124*C4+D124*D4+E124*E4+F124*F4)/SUM(B4:F4)</f>
        <v>-4.588431723747761</v>
      </c>
    </row>
    <row r="125" spans="1:9" ht="12.75">
      <c r="A125" t="s">
        <v>84</v>
      </c>
      <c r="B125">
        <f>B85*10000/B62</f>
        <v>1.8347262764669419</v>
      </c>
      <c r="C125">
        <f>C85*10000/C62</f>
        <v>0.3966433512305326</v>
      </c>
      <c r="D125">
        <f>D85*10000/D62</f>
        <v>1.6102369293541503</v>
      </c>
      <c r="E125">
        <f>E85*10000/E62</f>
        <v>1.2051221544849227</v>
      </c>
      <c r="F125">
        <f>F85*10000/F62</f>
        <v>-1.0464356506214119</v>
      </c>
      <c r="G125">
        <f>AVERAGE(C125:E125)</f>
        <v>1.070667478356535</v>
      </c>
      <c r="H125">
        <f>STDEV(C125:E125)</f>
        <v>0.6178680184030515</v>
      </c>
      <c r="I125">
        <f>(B125*B4+C125*C4+D125*D4+E125*E4+F125*F4)/SUM(B4:F4)</f>
        <v>0.9003440902322724</v>
      </c>
    </row>
    <row r="126" spans="1:9" ht="12.75">
      <c r="A126" t="s">
        <v>85</v>
      </c>
      <c r="B126">
        <f>B86*10000/B62</f>
        <v>0.7044127666924348</v>
      </c>
      <c r="C126">
        <f>C86*10000/C62</f>
        <v>0.5643220000566704</v>
      </c>
      <c r="D126">
        <f>D86*10000/D62</f>
        <v>-0.448494793304305</v>
      </c>
      <c r="E126">
        <f>E86*10000/E62</f>
        <v>-0.3007713062956234</v>
      </c>
      <c r="F126">
        <f>F86*10000/F62</f>
        <v>1.6890061819256998</v>
      </c>
      <c r="G126">
        <f>AVERAGE(C126:E126)</f>
        <v>-0.06164803318108597</v>
      </c>
      <c r="H126">
        <f>STDEV(C126:E126)</f>
        <v>0.5471146306189038</v>
      </c>
      <c r="I126">
        <f>(B126*B4+C126*C4+D126*D4+E126*E4+F126*F4)/SUM(B4:F4)</f>
        <v>0.2823650015478543</v>
      </c>
    </row>
    <row r="127" spans="1:9" ht="12.75">
      <c r="A127" t="s">
        <v>86</v>
      </c>
      <c r="B127">
        <f>B87*10000/B62</f>
        <v>0.3012713060713517</v>
      </c>
      <c r="C127">
        <f>C87*10000/C62</f>
        <v>-0.2087541551659402</v>
      </c>
      <c r="D127">
        <f>D87*10000/D62</f>
        <v>-0.02429589876146285</v>
      </c>
      <c r="E127">
        <f>E87*10000/E62</f>
        <v>-0.1391424905187386</v>
      </c>
      <c r="F127">
        <f>F87*10000/F62</f>
        <v>0.3469234515438144</v>
      </c>
      <c r="G127">
        <f>AVERAGE(C127:E127)</f>
        <v>-0.12406418148204722</v>
      </c>
      <c r="H127">
        <f>STDEV(C127:E127)</f>
        <v>0.09314895942252632</v>
      </c>
      <c r="I127">
        <f>(B127*B4+C127*C4+D127*D4+E127*E4+F127*F4)/SUM(B4:F4)</f>
        <v>0.0003229144276017471</v>
      </c>
    </row>
    <row r="128" spans="1:9" ht="12.75">
      <c r="A128" t="s">
        <v>87</v>
      </c>
      <c r="B128">
        <f>B88*10000/B62</f>
        <v>-0.36490163420636473</v>
      </c>
      <c r="C128">
        <f>C88*10000/C62</f>
        <v>-0.7218520818474837</v>
      </c>
      <c r="D128">
        <f>D88*10000/D62</f>
        <v>-0.47868379037658365</v>
      </c>
      <c r="E128">
        <f>E88*10000/E62</f>
        <v>-0.5148960586977248</v>
      </c>
      <c r="F128">
        <f>F88*10000/F62</f>
        <v>-0.5519531723562228</v>
      </c>
      <c r="G128">
        <f>AVERAGE(C128:E128)</f>
        <v>-0.5718106436405974</v>
      </c>
      <c r="H128">
        <f>STDEV(C128:E128)</f>
        <v>0.13119511034575093</v>
      </c>
      <c r="I128">
        <f>(B128*B4+C128*C4+D128*D4+E128*E4+F128*F4)/SUM(B4:F4)</f>
        <v>-0.5391150148662401</v>
      </c>
    </row>
    <row r="129" spans="1:9" ht="12.75">
      <c r="A129" t="s">
        <v>88</v>
      </c>
      <c r="B129">
        <f>B89*10000/B62</f>
        <v>0.21376939445421503</v>
      </c>
      <c r="C129">
        <f>C89*10000/C62</f>
        <v>0.11964365446813102</v>
      </c>
      <c r="D129">
        <f>D89*10000/D62</f>
        <v>0.11820499208160501</v>
      </c>
      <c r="E129">
        <f>E89*10000/E62</f>
        <v>0.10823699878553482</v>
      </c>
      <c r="F129">
        <f>F89*10000/F62</f>
        <v>-0.035039538617224246</v>
      </c>
      <c r="G129">
        <f>AVERAGE(C129:E129)</f>
        <v>0.11536188177842362</v>
      </c>
      <c r="H129">
        <f>STDEV(C129:E129)</f>
        <v>0.0062121176431526315</v>
      </c>
      <c r="I129">
        <f>(B129*B4+C129*C4+D129*D4+E129*E4+F129*F4)/SUM(B4:F4)</f>
        <v>0.10968119839178236</v>
      </c>
    </row>
    <row r="130" spans="1:9" ht="12.75">
      <c r="A130" t="s">
        <v>89</v>
      </c>
      <c r="B130">
        <f>B90*10000/B62</f>
        <v>0.041842073962382015</v>
      </c>
      <c r="C130">
        <f>C90*10000/C62</f>
        <v>0.014494674851667153</v>
      </c>
      <c r="D130">
        <f>D90*10000/D62</f>
        <v>-0.10575997534538983</v>
      </c>
      <c r="E130">
        <f>E90*10000/E62</f>
        <v>-0.11491440412960953</v>
      </c>
      <c r="F130">
        <f>F90*10000/F62</f>
        <v>0.36296654224850733</v>
      </c>
      <c r="G130">
        <f>AVERAGE(C130:E130)</f>
        <v>-0.06872656820777741</v>
      </c>
      <c r="H130">
        <f>STDEV(C130:E130)</f>
        <v>0.07221691189645746</v>
      </c>
      <c r="I130">
        <f>(B130*B4+C130*C4+D130*D4+E130*E4+F130*F4)/SUM(B4:F4)</f>
        <v>0.004709895461522914</v>
      </c>
    </row>
    <row r="131" spans="1:9" ht="12.75">
      <c r="A131" t="s">
        <v>90</v>
      </c>
      <c r="B131">
        <f>B91*10000/B62</f>
        <v>0.0227020909839107</v>
      </c>
      <c r="C131">
        <f>C91*10000/C62</f>
        <v>-0.004149510350094408</v>
      </c>
      <c r="D131">
        <f>D91*10000/D62</f>
        <v>-0.00982033750270625</v>
      </c>
      <c r="E131">
        <f>E91*10000/E62</f>
        <v>-0.04840194090279409</v>
      </c>
      <c r="F131">
        <f>F91*10000/F62</f>
        <v>0.047619002231039174</v>
      </c>
      <c r="G131">
        <f>AVERAGE(C131:E131)</f>
        <v>-0.020790596251864916</v>
      </c>
      <c r="H131">
        <f>STDEV(C131:E131)</f>
        <v>0.02407964566232228</v>
      </c>
      <c r="I131">
        <f>(B131*B4+C131*C4+D131*D4+E131*E4+F131*F4)/SUM(B4:F4)</f>
        <v>-0.005379401761343766</v>
      </c>
    </row>
    <row r="132" spans="1:9" ht="12.75">
      <c r="A132" t="s">
        <v>91</v>
      </c>
      <c r="B132">
        <f>B92*10000/B62</f>
        <v>-0.011908820325013277</v>
      </c>
      <c r="C132">
        <f>C92*10000/C62</f>
        <v>-0.04292399985177051</v>
      </c>
      <c r="D132">
        <f>D92*10000/D62</f>
        <v>-0.03645690089799501</v>
      </c>
      <c r="E132">
        <f>E92*10000/E62</f>
        <v>-0.043992111537232925</v>
      </c>
      <c r="F132">
        <f>F92*10000/F62</f>
        <v>-0.03093633085644583</v>
      </c>
      <c r="G132">
        <f>AVERAGE(C132:E132)</f>
        <v>-0.041124337428999486</v>
      </c>
      <c r="H132">
        <f>STDEV(C132:E132)</f>
        <v>0.004077246432504618</v>
      </c>
      <c r="I132">
        <f>(B132*B4+C132*C4+D132*D4+E132*E4+F132*F4)/SUM(B4:F4)</f>
        <v>-0.03552481865900864</v>
      </c>
    </row>
    <row r="133" spans="1:9" ht="12.75">
      <c r="A133" t="s">
        <v>92</v>
      </c>
      <c r="B133">
        <f>B93*10000/B62</f>
        <v>0.09782221087172628</v>
      </c>
      <c r="C133">
        <f>C93*10000/C62</f>
        <v>0.06874428496596541</v>
      </c>
      <c r="D133">
        <f>D93*10000/D62</f>
        <v>0.07478650142028881</v>
      </c>
      <c r="E133">
        <f>E93*10000/E62</f>
        <v>0.08651854346743643</v>
      </c>
      <c r="F133">
        <f>F93*10000/F62</f>
        <v>0.05498151147842793</v>
      </c>
      <c r="G133">
        <f>AVERAGE(C133:E133)</f>
        <v>0.07668310995123022</v>
      </c>
      <c r="H133">
        <f>STDEV(C133:E133)</f>
        <v>0.009037638477999013</v>
      </c>
      <c r="I133">
        <f>(B133*B4+C133*C4+D133*D4+E133*E4+F133*F4)/SUM(B4:F4)</f>
        <v>0.0768716830734732</v>
      </c>
    </row>
    <row r="134" spans="1:9" ht="12.75">
      <c r="A134" t="s">
        <v>93</v>
      </c>
      <c r="B134">
        <f>B94*10000/B62</f>
        <v>0.0004914540738818784</v>
      </c>
      <c r="C134">
        <f>C94*10000/C62</f>
        <v>0.006193228994630691</v>
      </c>
      <c r="D134">
        <f>D94*10000/D62</f>
        <v>0.0033289060030733545</v>
      </c>
      <c r="E134">
        <f>E94*10000/E62</f>
        <v>0.0013308509770462835</v>
      </c>
      <c r="F134">
        <f>F94*10000/F62</f>
        <v>-0.012018570534020506</v>
      </c>
      <c r="G134">
        <f>AVERAGE(C134:E134)</f>
        <v>0.0036176619915834433</v>
      </c>
      <c r="H134">
        <f>STDEV(C134:E134)</f>
        <v>0.0024440161644611403</v>
      </c>
      <c r="I134">
        <f>(B134*B4+C134*C4+D134*D4+E134*E4+F134*F4)/SUM(B4:F4)</f>
        <v>0.0010859107747394183</v>
      </c>
    </row>
    <row r="135" spans="1:9" ht="12.75">
      <c r="A135" t="s">
        <v>94</v>
      </c>
      <c r="B135">
        <f>B95*10000/B62</f>
        <v>-0.003718414319056357</v>
      </c>
      <c r="C135">
        <f>C95*10000/C62</f>
        <v>0.00037373885775088435</v>
      </c>
      <c r="D135">
        <f>D95*10000/D62</f>
        <v>0.0054956509360281425</v>
      </c>
      <c r="E135">
        <f>E95*10000/E62</f>
        <v>-0.004626722171773488</v>
      </c>
      <c r="F135">
        <f>F95*10000/F62</f>
        <v>0.007790096707700152</v>
      </c>
      <c r="G135">
        <f>AVERAGE(C135:E135)</f>
        <v>0.0004142225406685131</v>
      </c>
      <c r="H135">
        <f>STDEV(C135:E135)</f>
        <v>0.005061307986066778</v>
      </c>
      <c r="I135">
        <f>(B135*B4+C135*C4+D135*D4+E135*E4+F135*F4)/SUM(B4:F4)</f>
        <v>0.0007932666673030788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2005-12-15T05:55:51Z</cp:lastPrinted>
  <dcterms:created xsi:type="dcterms:W3CDTF">2005-12-15T05:55:51Z</dcterms:created>
  <dcterms:modified xsi:type="dcterms:W3CDTF">2005-12-15T08:35:58Z</dcterms:modified>
  <cp:category/>
  <cp:version/>
  <cp:contentType/>
  <cp:contentStatus/>
</cp:coreProperties>
</file>