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<sst xmlns="http://schemas.openxmlformats.org/spreadsheetml/2006/main" count="204" uniqueCount="98">
  <si>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14/12/2005       16:08:35</t>
  </si>
  <si>
    <t>LISSNER</t>
  </si>
  <si>
    <t>HCMQAP769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</si>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</sst>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1145627"/>
        <c:axId val="56092916"/>
      </c:lineChart>
      <c:catAx>
        <c:axId val="211456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092916"/>
        <c:crosses val="autoZero"/>
        <c:auto val="1"/>
        <c:lblOffset val="100"/>
        <c:noMultiLvlLbl val="0"/>
      </c:catAx>
      <c:valAx>
        <c:axId val="56092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4562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-0.002265</v>
      </c>
      <c r="C4" s="12">
        <v>-0.003755</v>
      </c>
      <c r="D4" s="12">
        <v>-0.003754</v>
      </c>
      <c r="E4" s="12">
        <v>-0.003755</v>
      </c>
      <c r="F4" s="24">
        <v>-0.002074</v>
      </c>
      <c r="G4" s="34">
        <v>-0.0117</v>
      </c>
    </row>
    <row r="5" spans="1:7" ht="12.75" thickBot="1">
      <c r="A5" s="44" t="s">
        <v>13</v>
      </c>
      <c r="B5" s="45">
        <v>5.011462</v>
      </c>
      <c r="C5" s="46">
        <v>2.583067</v>
      </c>
      <c r="D5" s="46">
        <v>-0.437349</v>
      </c>
      <c r="E5" s="46">
        <v>-2.48433</v>
      </c>
      <c r="F5" s="47">
        <v>-4.911268</v>
      </c>
      <c r="G5" s="48">
        <v>4.015924</v>
      </c>
    </row>
    <row r="6" spans="1:7" ht="12.75" thickTop="1">
      <c r="A6" s="6" t="s">
        <v>14</v>
      </c>
      <c r="B6" s="39">
        <v>39.4811</v>
      </c>
      <c r="C6" s="40">
        <v>-36.58</v>
      </c>
      <c r="D6" s="40">
        <v>81.57841</v>
      </c>
      <c r="E6" s="40">
        <v>-78.23602</v>
      </c>
      <c r="F6" s="41">
        <v>17.11362</v>
      </c>
      <c r="G6" s="42">
        <v>0.002741536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-0.1963687</v>
      </c>
      <c r="C8" s="13">
        <v>-0.5205026</v>
      </c>
      <c r="D8" s="13">
        <v>-2.514435</v>
      </c>
      <c r="E8" s="13">
        <v>-3.801538</v>
      </c>
      <c r="F8" s="25">
        <v>-7.590795</v>
      </c>
      <c r="G8" s="35">
        <v>-2.682441</v>
      </c>
    </row>
    <row r="9" spans="1:7" ht="12">
      <c r="A9" s="20" t="s">
        <v>17</v>
      </c>
      <c r="B9" s="29">
        <v>0.2711815</v>
      </c>
      <c r="C9" s="13">
        <v>-0.01181397</v>
      </c>
      <c r="D9" s="13">
        <v>0.4285112</v>
      </c>
      <c r="E9" s="13">
        <v>-0.02549097</v>
      </c>
      <c r="F9" s="25">
        <v>-0.5756881</v>
      </c>
      <c r="G9" s="35">
        <v>0.05700724</v>
      </c>
    </row>
    <row r="10" spans="1:7" ht="12">
      <c r="A10" s="20" t="s">
        <v>18</v>
      </c>
      <c r="B10" s="29">
        <v>-0.3082531</v>
      </c>
      <c r="C10" s="13">
        <v>-0.2108617</v>
      </c>
      <c r="D10" s="13">
        <v>0.9495693</v>
      </c>
      <c r="E10" s="13">
        <v>0.9871971</v>
      </c>
      <c r="F10" s="25">
        <v>1.494123</v>
      </c>
      <c r="G10" s="35">
        <v>0.5690695</v>
      </c>
    </row>
    <row r="11" spans="1:7" ht="12">
      <c r="A11" s="21" t="s">
        <v>19</v>
      </c>
      <c r="B11" s="31">
        <v>2.593853</v>
      </c>
      <c r="C11" s="15">
        <v>1.33844</v>
      </c>
      <c r="D11" s="15">
        <v>1.137679</v>
      </c>
      <c r="E11" s="15">
        <v>0.8291987</v>
      </c>
      <c r="F11" s="27">
        <v>12.58625</v>
      </c>
      <c r="G11" s="37">
        <v>2.844717</v>
      </c>
    </row>
    <row r="12" spans="1:7" ht="12">
      <c r="A12" s="20" t="s">
        <v>20</v>
      </c>
      <c r="B12" s="29">
        <v>0.06974951</v>
      </c>
      <c r="C12" s="13">
        <v>-0.1202159</v>
      </c>
      <c r="D12" s="13">
        <v>-0.1034013</v>
      </c>
      <c r="E12" s="13">
        <v>-0.2792167</v>
      </c>
      <c r="F12" s="25">
        <v>-0.3208191</v>
      </c>
      <c r="G12" s="35">
        <v>-0.153515</v>
      </c>
    </row>
    <row r="13" spans="1:7" ht="12">
      <c r="A13" s="20" t="s">
        <v>21</v>
      </c>
      <c r="B13" s="29">
        <v>-0.02914533</v>
      </c>
      <c r="C13" s="13">
        <v>-0.2235803</v>
      </c>
      <c r="D13" s="13">
        <v>-0.07472319</v>
      </c>
      <c r="E13" s="13">
        <v>0.01912047</v>
      </c>
      <c r="F13" s="25">
        <v>0.1257128</v>
      </c>
      <c r="G13" s="35">
        <v>-0.05469439</v>
      </c>
    </row>
    <row r="14" spans="1:7" ht="12">
      <c r="A14" s="20" t="s">
        <v>22</v>
      </c>
      <c r="B14" s="29">
        <v>0.05376507</v>
      </c>
      <c r="C14" s="13">
        <v>0.04127303</v>
      </c>
      <c r="D14" s="13">
        <v>-0.02762679</v>
      </c>
      <c r="E14" s="13">
        <v>0.02638737</v>
      </c>
      <c r="F14" s="25">
        <v>0.08968841</v>
      </c>
      <c r="G14" s="35">
        <v>0.02936134</v>
      </c>
    </row>
    <row r="15" spans="1:7" ht="12">
      <c r="A15" s="21" t="s">
        <v>23</v>
      </c>
      <c r="B15" s="31">
        <v>-0.3780832</v>
      </c>
      <c r="C15" s="15">
        <v>-0.1608708</v>
      </c>
      <c r="D15" s="15">
        <v>-0.1510525</v>
      </c>
      <c r="E15" s="15">
        <v>-0.216162</v>
      </c>
      <c r="F15" s="27">
        <v>-0.399085</v>
      </c>
      <c r="G15" s="37">
        <v>-0.2350116</v>
      </c>
    </row>
    <row r="16" spans="1:7" ht="12">
      <c r="A16" s="20" t="s">
        <v>24</v>
      </c>
      <c r="B16" s="29">
        <v>0.004484002</v>
      </c>
      <c r="C16" s="13">
        <v>-0.02314797</v>
      </c>
      <c r="D16" s="13">
        <v>0.04444552</v>
      </c>
      <c r="E16" s="13">
        <v>0.02048024</v>
      </c>
      <c r="F16" s="25">
        <v>0.004245588</v>
      </c>
      <c r="G16" s="35">
        <v>0.01126635</v>
      </c>
    </row>
    <row r="17" spans="1:7" ht="12">
      <c r="A17" s="20" t="s">
        <v>25</v>
      </c>
      <c r="B17" s="29">
        <v>-0.02261704</v>
      </c>
      <c r="C17" s="13">
        <v>-0.01265885</v>
      </c>
      <c r="D17" s="13">
        <v>-0.01920389</v>
      </c>
      <c r="E17" s="13">
        <v>-0.01287255</v>
      </c>
      <c r="F17" s="25">
        <v>-0.0204704</v>
      </c>
      <c r="G17" s="35">
        <v>-0.01676765</v>
      </c>
    </row>
    <row r="18" spans="1:7" ht="12">
      <c r="A18" s="20" t="s">
        <v>26</v>
      </c>
      <c r="B18" s="29">
        <v>-0.001317038</v>
      </c>
      <c r="C18" s="13">
        <v>0.02679147</v>
      </c>
      <c r="D18" s="13">
        <v>-0.0115916</v>
      </c>
      <c r="E18" s="13">
        <v>0.03976197</v>
      </c>
      <c r="F18" s="25">
        <v>-0.007386989</v>
      </c>
      <c r="G18" s="35">
        <v>0.01204866</v>
      </c>
    </row>
    <row r="19" spans="1:7" ht="12">
      <c r="A19" s="21" t="s">
        <v>27</v>
      </c>
      <c r="B19" s="31">
        <v>-0.2127516</v>
      </c>
      <c r="C19" s="15">
        <v>-0.197167</v>
      </c>
      <c r="D19" s="15">
        <v>-0.1947782</v>
      </c>
      <c r="E19" s="15">
        <v>-0.1910443</v>
      </c>
      <c r="F19" s="27">
        <v>-0.1482414</v>
      </c>
      <c r="G19" s="37">
        <v>-0.1908791</v>
      </c>
    </row>
    <row r="20" spans="1:7" ht="12.75" thickBot="1">
      <c r="A20" s="44" t="s">
        <v>28</v>
      </c>
      <c r="B20" s="45">
        <v>-0.004294307</v>
      </c>
      <c r="C20" s="46">
        <v>-0.002213758</v>
      </c>
      <c r="D20" s="46">
        <v>-0.0001692083</v>
      </c>
      <c r="E20" s="46">
        <v>-0.002324628</v>
      </c>
      <c r="F20" s="47">
        <v>-0.006779379</v>
      </c>
      <c r="G20" s="48">
        <v>-0.00265763</v>
      </c>
    </row>
    <row r="21" spans="1:7" ht="12.75" thickTop="1">
      <c r="A21" s="6" t="s">
        <v>29</v>
      </c>
      <c r="B21" s="39">
        <v>-93.2224</v>
      </c>
      <c r="C21" s="40">
        <v>4.996511</v>
      </c>
      <c r="D21" s="40">
        <v>36.65311</v>
      </c>
      <c r="E21" s="40">
        <v>23.12193</v>
      </c>
      <c r="F21" s="41">
        <v>-15.43302</v>
      </c>
      <c r="G21" s="43">
        <v>-0.001303086</v>
      </c>
    </row>
    <row r="22" spans="1:7" ht="12">
      <c r="A22" s="20" t="s">
        <v>30</v>
      </c>
      <c r="B22" s="29">
        <v>100.2326</v>
      </c>
      <c r="C22" s="13">
        <v>51.66181</v>
      </c>
      <c r="D22" s="13">
        <v>-8.74698</v>
      </c>
      <c r="E22" s="13">
        <v>-49.687</v>
      </c>
      <c r="F22" s="25">
        <v>-98.22851</v>
      </c>
      <c r="G22" s="36">
        <v>0</v>
      </c>
    </row>
    <row r="23" spans="1:7" ht="12">
      <c r="A23" s="20" t="s">
        <v>31</v>
      </c>
      <c r="B23" s="29">
        <v>4.457712</v>
      </c>
      <c r="C23" s="13">
        <v>1.953651</v>
      </c>
      <c r="D23" s="13">
        <v>1.587715</v>
      </c>
      <c r="E23" s="13">
        <v>4.661234</v>
      </c>
      <c r="F23" s="25">
        <v>2.556529</v>
      </c>
      <c r="G23" s="35">
        <v>2.960831</v>
      </c>
    </row>
    <row r="24" spans="1:7" ht="12">
      <c r="A24" s="20" t="s">
        <v>32</v>
      </c>
      <c r="B24" s="29">
        <v>-2.881808</v>
      </c>
      <c r="C24" s="13">
        <v>0.3214792</v>
      </c>
      <c r="D24" s="13">
        <v>-0.9702745</v>
      </c>
      <c r="E24" s="13">
        <v>-3.367697</v>
      </c>
      <c r="F24" s="25">
        <v>3.106551</v>
      </c>
      <c r="G24" s="35">
        <v>-0.9720552</v>
      </c>
    </row>
    <row r="25" spans="1:7" ht="12">
      <c r="A25" s="20" t="s">
        <v>33</v>
      </c>
      <c r="B25" s="29">
        <v>0.4863751</v>
      </c>
      <c r="C25" s="13">
        <v>0.586153</v>
      </c>
      <c r="D25" s="13">
        <v>0.9463898</v>
      </c>
      <c r="E25" s="13">
        <v>1.275419</v>
      </c>
      <c r="F25" s="25">
        <v>-0.8913145</v>
      </c>
      <c r="G25" s="35">
        <v>0.6278672</v>
      </c>
    </row>
    <row r="26" spans="1:7" ht="12">
      <c r="A26" s="21" t="s">
        <v>34</v>
      </c>
      <c r="B26" s="31">
        <v>-0.4221056</v>
      </c>
      <c r="C26" s="15">
        <v>-0.3197736</v>
      </c>
      <c r="D26" s="15">
        <v>-0.5142116</v>
      </c>
      <c r="E26" s="15">
        <v>-0.1958314</v>
      </c>
      <c r="F26" s="27">
        <v>1.842912</v>
      </c>
      <c r="G26" s="37">
        <v>-0.06405109</v>
      </c>
    </row>
    <row r="27" spans="1:7" ht="12">
      <c r="A27" s="20" t="s">
        <v>35</v>
      </c>
      <c r="B27" s="29">
        <v>0.212994</v>
      </c>
      <c r="C27" s="13">
        <v>0.009146251</v>
      </c>
      <c r="D27" s="13">
        <v>-0.2344029</v>
      </c>
      <c r="E27" s="13">
        <v>0.228553</v>
      </c>
      <c r="F27" s="25">
        <v>0.2199689</v>
      </c>
      <c r="G27" s="35">
        <v>0.06095986</v>
      </c>
    </row>
    <row r="28" spans="1:7" ht="12">
      <c r="A28" s="20" t="s">
        <v>36</v>
      </c>
      <c r="B28" s="29">
        <v>-0.3875789</v>
      </c>
      <c r="C28" s="13">
        <v>-0.1170477</v>
      </c>
      <c r="D28" s="13">
        <v>-0.3753728</v>
      </c>
      <c r="E28" s="13">
        <v>-0.417395</v>
      </c>
      <c r="F28" s="25">
        <v>-0.06669939</v>
      </c>
      <c r="G28" s="35">
        <v>-0.284067</v>
      </c>
    </row>
    <row r="29" spans="1:7" ht="12">
      <c r="A29" s="20" t="s">
        <v>37</v>
      </c>
      <c r="B29" s="29">
        <v>0.08901738</v>
      </c>
      <c r="C29" s="13">
        <v>-0.02816529</v>
      </c>
      <c r="D29" s="13">
        <v>-0.02036788</v>
      </c>
      <c r="E29" s="13">
        <v>0.04875604</v>
      </c>
      <c r="F29" s="25">
        <v>0.05037391</v>
      </c>
      <c r="G29" s="35">
        <v>0.01967555</v>
      </c>
    </row>
    <row r="30" spans="1:7" ht="12">
      <c r="A30" s="21" t="s">
        <v>38</v>
      </c>
      <c r="B30" s="31">
        <v>-0.030416</v>
      </c>
      <c r="C30" s="15">
        <v>0.001822019</v>
      </c>
      <c r="D30" s="15">
        <v>-0.07768302</v>
      </c>
      <c r="E30" s="15">
        <v>-0.04238712</v>
      </c>
      <c r="F30" s="27">
        <v>0.2943461</v>
      </c>
      <c r="G30" s="37">
        <v>0.006235821</v>
      </c>
    </row>
    <row r="31" spans="1:7" ht="12">
      <c r="A31" s="20" t="s">
        <v>39</v>
      </c>
      <c r="B31" s="29">
        <v>0.008231896</v>
      </c>
      <c r="C31" s="13">
        <v>-0.006975767</v>
      </c>
      <c r="D31" s="13">
        <v>-0.03107682</v>
      </c>
      <c r="E31" s="13">
        <v>-0.002337206</v>
      </c>
      <c r="F31" s="25">
        <v>0.02571025</v>
      </c>
      <c r="G31" s="35">
        <v>-0.005105091</v>
      </c>
    </row>
    <row r="32" spans="1:7" ht="12">
      <c r="A32" s="20" t="s">
        <v>40</v>
      </c>
      <c r="B32" s="29">
        <v>-0.02346642</v>
      </c>
      <c r="C32" s="13">
        <v>-0.0010657</v>
      </c>
      <c r="D32" s="13">
        <v>-0.03157721</v>
      </c>
      <c r="E32" s="13">
        <v>-0.01417174</v>
      </c>
      <c r="F32" s="25">
        <v>-0.01749049</v>
      </c>
      <c r="G32" s="35">
        <v>-0.01699701</v>
      </c>
    </row>
    <row r="33" spans="1:7" ht="12">
      <c r="A33" s="20" t="s">
        <v>41</v>
      </c>
      <c r="B33" s="29">
        <v>0.1035353</v>
      </c>
      <c r="C33" s="13">
        <v>0.07035668</v>
      </c>
      <c r="D33" s="13">
        <v>0.05558979</v>
      </c>
      <c r="E33" s="13">
        <v>0.07330649</v>
      </c>
      <c r="F33" s="25">
        <v>0.06575137</v>
      </c>
      <c r="G33" s="35">
        <v>0.07172009</v>
      </c>
    </row>
    <row r="34" spans="1:7" ht="12">
      <c r="A34" s="21" t="s">
        <v>42</v>
      </c>
      <c r="B34" s="31">
        <v>-0.01632134</v>
      </c>
      <c r="C34" s="15">
        <v>-0.003767619</v>
      </c>
      <c r="D34" s="15">
        <v>0.001649547</v>
      </c>
      <c r="E34" s="15">
        <v>0.006660355</v>
      </c>
      <c r="F34" s="27">
        <v>-0.01182996</v>
      </c>
      <c r="G34" s="37">
        <v>-0.002866381</v>
      </c>
    </row>
    <row r="35" spans="1:7" ht="12.75" thickBot="1">
      <c r="A35" s="22" t="s">
        <v>43</v>
      </c>
      <c r="B35" s="32">
        <v>0.002222037</v>
      </c>
      <c r="C35" s="16">
        <v>0.002009899</v>
      </c>
      <c r="D35" s="16">
        <v>0.004592933</v>
      </c>
      <c r="E35" s="16">
        <v>0.0005372532</v>
      </c>
      <c r="F35" s="28">
        <v>0.002406</v>
      </c>
      <c r="G35" s="38">
        <v>0.002360144</v>
      </c>
    </row>
    <row r="36" spans="1:7" ht="12">
      <c r="A36" s="4" t="s">
        <v>44</v>
      </c>
      <c r="B36" s="3">
        <v>21.57898</v>
      </c>
      <c r="C36" s="3">
        <v>21.56982</v>
      </c>
      <c r="D36" s="3">
        <v>21.57898</v>
      </c>
      <c r="E36" s="3">
        <v>21.56677</v>
      </c>
      <c r="F36" s="3">
        <v>21.57288</v>
      </c>
      <c r="G36" s="3"/>
    </row>
    <row r="37" spans="1:6" ht="12">
      <c r="A37" s="4" t="s">
        <v>45</v>
      </c>
      <c r="B37" s="2">
        <v>-0.155131</v>
      </c>
      <c r="C37" s="2">
        <v>-0.09307862</v>
      </c>
      <c r="D37" s="2">
        <v>-0.0676473</v>
      </c>
      <c r="E37" s="2">
        <v>-0.06001791</v>
      </c>
      <c r="F37" s="2">
        <v>-0.05289714</v>
      </c>
    </row>
    <row r="38" spans="1:7" ht="12">
      <c r="A38" s="4" t="s">
        <v>53</v>
      </c>
      <c r="B38" s="2">
        <v>-6.552281E-05</v>
      </c>
      <c r="C38" s="2">
        <v>6.214046E-05</v>
      </c>
      <c r="D38" s="2">
        <v>-0.0001386287</v>
      </c>
      <c r="E38" s="2">
        <v>0.0001331933</v>
      </c>
      <c r="F38" s="2">
        <v>-2.934804E-05</v>
      </c>
      <c r="G38" s="2">
        <v>0.0001755846</v>
      </c>
    </row>
    <row r="39" spans="1:7" ht="12.75" thickBot="1">
      <c r="A39" s="4" t="s">
        <v>54</v>
      </c>
      <c r="B39" s="2">
        <v>0.0001591348</v>
      </c>
      <c r="C39" s="2">
        <v>0</v>
      </c>
      <c r="D39" s="2">
        <v>-6.243155E-05</v>
      </c>
      <c r="E39" s="2">
        <v>-3.864548E-05</v>
      </c>
      <c r="F39" s="2">
        <v>2.594786E-05</v>
      </c>
      <c r="G39" s="2">
        <v>0.0007483905</v>
      </c>
    </row>
    <row r="40" spans="2:7" ht="12.75" thickBot="1">
      <c r="B40" s="7" t="s">
        <v>46</v>
      </c>
      <c r="C40" s="18">
        <v>-0.003754</v>
      </c>
      <c r="D40" s="17" t="s">
        <v>47</v>
      </c>
      <c r="E40" s="18">
        <v>3.116382</v>
      </c>
      <c r="F40" s="17" t="s">
        <v>48</v>
      </c>
      <c r="G40" s="8">
        <v>55.032596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0.002265</v>
      </c>
      <c r="C4">
        <v>0.003755</v>
      </c>
      <c r="D4">
        <v>0.003754</v>
      </c>
      <c r="E4">
        <v>0.003755</v>
      </c>
      <c r="F4">
        <v>0.002074</v>
      </c>
      <c r="G4">
        <v>0.0117</v>
      </c>
    </row>
    <row r="5" spans="1:7" ht="12.75">
      <c r="A5" t="s">
        <v>13</v>
      </c>
      <c r="B5">
        <v>5.011462</v>
      </c>
      <c r="C5">
        <v>2.583067</v>
      </c>
      <c r="D5">
        <v>-0.437349</v>
      </c>
      <c r="E5">
        <v>-2.48433</v>
      </c>
      <c r="F5">
        <v>-4.911268</v>
      </c>
      <c r="G5">
        <v>4.015924</v>
      </c>
    </row>
    <row r="6" spans="1:7" ht="12.75">
      <c r="A6" t="s">
        <v>14</v>
      </c>
      <c r="B6" s="49">
        <v>39.4811</v>
      </c>
      <c r="C6" s="49">
        <v>-36.58</v>
      </c>
      <c r="D6" s="49">
        <v>81.57841</v>
      </c>
      <c r="E6" s="49">
        <v>-78.23602</v>
      </c>
      <c r="F6" s="49">
        <v>17.11362</v>
      </c>
      <c r="G6" s="49">
        <v>0.002741536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-0.1963687</v>
      </c>
      <c r="C8" s="49">
        <v>-0.5205026</v>
      </c>
      <c r="D8" s="49">
        <v>-2.514435</v>
      </c>
      <c r="E8" s="49">
        <v>-3.801538</v>
      </c>
      <c r="F8" s="49">
        <v>-7.590795</v>
      </c>
      <c r="G8" s="49">
        <v>-2.682441</v>
      </c>
    </row>
    <row r="9" spans="1:7" ht="12.75">
      <c r="A9" t="s">
        <v>17</v>
      </c>
      <c r="B9" s="49">
        <v>0.2711815</v>
      </c>
      <c r="C9" s="49">
        <v>-0.01181397</v>
      </c>
      <c r="D9" s="49">
        <v>0.4285112</v>
      </c>
      <c r="E9" s="49">
        <v>-0.02549097</v>
      </c>
      <c r="F9" s="49">
        <v>-0.5756881</v>
      </c>
      <c r="G9" s="49">
        <v>0.05700724</v>
      </c>
    </row>
    <row r="10" spans="1:7" ht="12.75">
      <c r="A10" t="s">
        <v>18</v>
      </c>
      <c r="B10" s="49">
        <v>-0.3082531</v>
      </c>
      <c r="C10" s="49">
        <v>-0.2108617</v>
      </c>
      <c r="D10" s="49">
        <v>0.9495693</v>
      </c>
      <c r="E10" s="49">
        <v>0.9871971</v>
      </c>
      <c r="F10" s="49">
        <v>1.494123</v>
      </c>
      <c r="G10" s="49">
        <v>0.5690695</v>
      </c>
    </row>
    <row r="11" spans="1:7" ht="12.75">
      <c r="A11" t="s">
        <v>19</v>
      </c>
      <c r="B11" s="49">
        <v>2.593853</v>
      </c>
      <c r="C11" s="49">
        <v>1.33844</v>
      </c>
      <c r="D11" s="49">
        <v>1.137679</v>
      </c>
      <c r="E11" s="49">
        <v>0.8291987</v>
      </c>
      <c r="F11" s="49">
        <v>12.58625</v>
      </c>
      <c r="G11" s="49">
        <v>2.844717</v>
      </c>
    </row>
    <row r="12" spans="1:7" ht="12.75">
      <c r="A12" t="s">
        <v>20</v>
      </c>
      <c r="B12" s="49">
        <v>0.06974951</v>
      </c>
      <c r="C12" s="49">
        <v>-0.1202159</v>
      </c>
      <c r="D12" s="49">
        <v>-0.1034013</v>
      </c>
      <c r="E12" s="49">
        <v>-0.2792167</v>
      </c>
      <c r="F12" s="49">
        <v>-0.3208191</v>
      </c>
      <c r="G12" s="49">
        <v>-0.153515</v>
      </c>
    </row>
    <row r="13" spans="1:7" ht="12.75">
      <c r="A13" t="s">
        <v>21</v>
      </c>
      <c r="B13" s="49">
        <v>-0.02914533</v>
      </c>
      <c r="C13" s="49">
        <v>-0.2235803</v>
      </c>
      <c r="D13" s="49">
        <v>-0.07472319</v>
      </c>
      <c r="E13" s="49">
        <v>0.01912047</v>
      </c>
      <c r="F13" s="49">
        <v>0.1257128</v>
      </c>
      <c r="G13" s="49">
        <v>-0.05469439</v>
      </c>
    </row>
    <row r="14" spans="1:7" ht="12.75">
      <c r="A14" t="s">
        <v>22</v>
      </c>
      <c r="B14" s="49">
        <v>0.05376507</v>
      </c>
      <c r="C14" s="49">
        <v>0.04127303</v>
      </c>
      <c r="D14" s="49">
        <v>-0.02762679</v>
      </c>
      <c r="E14" s="49">
        <v>0.02638737</v>
      </c>
      <c r="F14" s="49">
        <v>0.08968841</v>
      </c>
      <c r="G14" s="49">
        <v>0.02936134</v>
      </c>
    </row>
    <row r="15" spans="1:7" ht="12.75">
      <c r="A15" t="s">
        <v>23</v>
      </c>
      <c r="B15" s="49">
        <v>-0.3780832</v>
      </c>
      <c r="C15" s="49">
        <v>-0.1608708</v>
      </c>
      <c r="D15" s="49">
        <v>-0.1510525</v>
      </c>
      <c r="E15" s="49">
        <v>-0.216162</v>
      </c>
      <c r="F15" s="49">
        <v>-0.399085</v>
      </c>
      <c r="G15" s="49">
        <v>-0.2350116</v>
      </c>
    </row>
    <row r="16" spans="1:7" ht="12.75">
      <c r="A16" t="s">
        <v>24</v>
      </c>
      <c r="B16" s="49">
        <v>0.004484002</v>
      </c>
      <c r="C16" s="49">
        <v>-0.02314797</v>
      </c>
      <c r="D16" s="49">
        <v>0.04444552</v>
      </c>
      <c r="E16" s="49">
        <v>0.02048024</v>
      </c>
      <c r="F16" s="49">
        <v>0.004245588</v>
      </c>
      <c r="G16" s="49">
        <v>0.01126635</v>
      </c>
    </row>
    <row r="17" spans="1:7" ht="12.75">
      <c r="A17" t="s">
        <v>25</v>
      </c>
      <c r="B17" s="49">
        <v>-0.02261704</v>
      </c>
      <c r="C17" s="49">
        <v>-0.01265885</v>
      </c>
      <c r="D17" s="49">
        <v>-0.01920389</v>
      </c>
      <c r="E17" s="49">
        <v>-0.01287255</v>
      </c>
      <c r="F17" s="49">
        <v>-0.0204704</v>
      </c>
      <c r="G17" s="49">
        <v>-0.01676765</v>
      </c>
    </row>
    <row r="18" spans="1:7" ht="12.75">
      <c r="A18" t="s">
        <v>26</v>
      </c>
      <c r="B18" s="49">
        <v>-0.001317038</v>
      </c>
      <c r="C18" s="49">
        <v>0.02679147</v>
      </c>
      <c r="D18" s="49">
        <v>-0.0115916</v>
      </c>
      <c r="E18" s="49">
        <v>0.03976197</v>
      </c>
      <c r="F18" s="49">
        <v>-0.007386989</v>
      </c>
      <c r="G18" s="49">
        <v>0.01204866</v>
      </c>
    </row>
    <row r="19" spans="1:7" ht="12.75">
      <c r="A19" t="s">
        <v>27</v>
      </c>
      <c r="B19" s="49">
        <v>-0.2127516</v>
      </c>
      <c r="C19" s="49">
        <v>-0.197167</v>
      </c>
      <c r="D19" s="49">
        <v>-0.1947782</v>
      </c>
      <c r="E19" s="49">
        <v>-0.1910443</v>
      </c>
      <c r="F19" s="49">
        <v>-0.1482414</v>
      </c>
      <c r="G19" s="49">
        <v>-0.1908791</v>
      </c>
    </row>
    <row r="20" spans="1:7" ht="12.75">
      <c r="A20" t="s">
        <v>28</v>
      </c>
      <c r="B20" s="49">
        <v>-0.004294307</v>
      </c>
      <c r="C20" s="49">
        <v>-0.002213758</v>
      </c>
      <c r="D20" s="49">
        <v>-0.0001692083</v>
      </c>
      <c r="E20" s="49">
        <v>-0.002324628</v>
      </c>
      <c r="F20" s="49">
        <v>-0.006779379</v>
      </c>
      <c r="G20" s="49">
        <v>-0.00265763</v>
      </c>
    </row>
    <row r="21" spans="1:7" ht="12.75">
      <c r="A21" t="s">
        <v>29</v>
      </c>
      <c r="B21" s="49">
        <v>-93.2224</v>
      </c>
      <c r="C21" s="49">
        <v>4.996511</v>
      </c>
      <c r="D21" s="49">
        <v>36.65311</v>
      </c>
      <c r="E21" s="49">
        <v>23.12193</v>
      </c>
      <c r="F21" s="49">
        <v>-15.43302</v>
      </c>
      <c r="G21" s="49">
        <v>-0.001303086</v>
      </c>
    </row>
    <row r="22" spans="1:7" ht="12.75">
      <c r="A22" t="s">
        <v>30</v>
      </c>
      <c r="B22" s="49">
        <v>100.2326</v>
      </c>
      <c r="C22" s="49">
        <v>51.66181</v>
      </c>
      <c r="D22" s="49">
        <v>-8.74698</v>
      </c>
      <c r="E22" s="49">
        <v>-49.687</v>
      </c>
      <c r="F22" s="49">
        <v>-98.22851</v>
      </c>
      <c r="G22" s="49">
        <v>0</v>
      </c>
    </row>
    <row r="23" spans="1:7" ht="12.75">
      <c r="A23" t="s">
        <v>31</v>
      </c>
      <c r="B23" s="49">
        <v>4.457712</v>
      </c>
      <c r="C23" s="49">
        <v>1.953651</v>
      </c>
      <c r="D23" s="49">
        <v>1.587715</v>
      </c>
      <c r="E23" s="49">
        <v>4.661234</v>
      </c>
      <c r="F23" s="49">
        <v>2.556529</v>
      </c>
      <c r="G23" s="49">
        <v>2.960831</v>
      </c>
    </row>
    <row r="24" spans="1:7" ht="12.75">
      <c r="A24" t="s">
        <v>32</v>
      </c>
      <c r="B24" s="49">
        <v>-2.881808</v>
      </c>
      <c r="C24" s="49">
        <v>0.3214792</v>
      </c>
      <c r="D24" s="49">
        <v>-0.9702745</v>
      </c>
      <c r="E24" s="49">
        <v>-3.367697</v>
      </c>
      <c r="F24" s="49">
        <v>3.106551</v>
      </c>
      <c r="G24" s="49">
        <v>-0.9720552</v>
      </c>
    </row>
    <row r="25" spans="1:7" ht="12.75">
      <c r="A25" t="s">
        <v>33</v>
      </c>
      <c r="B25" s="49">
        <v>0.4863751</v>
      </c>
      <c r="C25" s="49">
        <v>0.586153</v>
      </c>
      <c r="D25" s="49">
        <v>0.9463898</v>
      </c>
      <c r="E25" s="49">
        <v>1.275419</v>
      </c>
      <c r="F25" s="49">
        <v>-0.8913145</v>
      </c>
      <c r="G25" s="49">
        <v>0.6278672</v>
      </c>
    </row>
    <row r="26" spans="1:7" ht="12.75">
      <c r="A26" t="s">
        <v>34</v>
      </c>
      <c r="B26" s="49">
        <v>-0.4221056</v>
      </c>
      <c r="C26" s="49">
        <v>-0.3197736</v>
      </c>
      <c r="D26" s="49">
        <v>-0.5142116</v>
      </c>
      <c r="E26" s="49">
        <v>-0.1958314</v>
      </c>
      <c r="F26" s="49">
        <v>1.842912</v>
      </c>
      <c r="G26" s="49">
        <v>-0.06405109</v>
      </c>
    </row>
    <row r="27" spans="1:7" ht="12.75">
      <c r="A27" t="s">
        <v>35</v>
      </c>
      <c r="B27" s="49">
        <v>0.212994</v>
      </c>
      <c r="C27" s="49">
        <v>0.009146251</v>
      </c>
      <c r="D27" s="49">
        <v>-0.2344029</v>
      </c>
      <c r="E27" s="49">
        <v>0.228553</v>
      </c>
      <c r="F27" s="49">
        <v>0.2199689</v>
      </c>
      <c r="G27" s="49">
        <v>0.06095986</v>
      </c>
    </row>
    <row r="28" spans="1:7" ht="12.75">
      <c r="A28" t="s">
        <v>36</v>
      </c>
      <c r="B28" s="49">
        <v>-0.3875789</v>
      </c>
      <c r="C28" s="49">
        <v>-0.1170477</v>
      </c>
      <c r="D28" s="49">
        <v>-0.3753728</v>
      </c>
      <c r="E28" s="49">
        <v>-0.417395</v>
      </c>
      <c r="F28" s="49">
        <v>-0.06669939</v>
      </c>
      <c r="G28" s="49">
        <v>-0.284067</v>
      </c>
    </row>
    <row r="29" spans="1:7" ht="12.75">
      <c r="A29" t="s">
        <v>37</v>
      </c>
      <c r="B29" s="49">
        <v>0.08901738</v>
      </c>
      <c r="C29" s="49">
        <v>-0.02816529</v>
      </c>
      <c r="D29" s="49">
        <v>-0.02036788</v>
      </c>
      <c r="E29" s="49">
        <v>0.04875604</v>
      </c>
      <c r="F29" s="49">
        <v>0.05037391</v>
      </c>
      <c r="G29" s="49">
        <v>0.01967555</v>
      </c>
    </row>
    <row r="30" spans="1:7" ht="12.75">
      <c r="A30" t="s">
        <v>38</v>
      </c>
      <c r="B30" s="49">
        <v>-0.030416</v>
      </c>
      <c r="C30" s="49">
        <v>0.001822019</v>
      </c>
      <c r="D30" s="49">
        <v>-0.07768302</v>
      </c>
      <c r="E30" s="49">
        <v>-0.04238712</v>
      </c>
      <c r="F30" s="49">
        <v>0.2943461</v>
      </c>
      <c r="G30" s="49">
        <v>0.006235821</v>
      </c>
    </row>
    <row r="31" spans="1:7" ht="12.75">
      <c r="A31" t="s">
        <v>39</v>
      </c>
      <c r="B31" s="49">
        <v>0.008231896</v>
      </c>
      <c r="C31" s="49">
        <v>-0.006975767</v>
      </c>
      <c r="D31" s="49">
        <v>-0.03107682</v>
      </c>
      <c r="E31" s="49">
        <v>-0.002337206</v>
      </c>
      <c r="F31" s="49">
        <v>0.02571025</v>
      </c>
      <c r="G31" s="49">
        <v>-0.005105091</v>
      </c>
    </row>
    <row r="32" spans="1:7" ht="12.75">
      <c r="A32" t="s">
        <v>40</v>
      </c>
      <c r="B32" s="49">
        <v>-0.02346642</v>
      </c>
      <c r="C32" s="49">
        <v>-0.0010657</v>
      </c>
      <c r="D32" s="49">
        <v>-0.03157721</v>
      </c>
      <c r="E32" s="49">
        <v>-0.01417174</v>
      </c>
      <c r="F32" s="49">
        <v>-0.01749049</v>
      </c>
      <c r="G32" s="49">
        <v>-0.01699701</v>
      </c>
    </row>
    <row r="33" spans="1:7" ht="12.75">
      <c r="A33" t="s">
        <v>41</v>
      </c>
      <c r="B33" s="49">
        <v>0.1035353</v>
      </c>
      <c r="C33" s="49">
        <v>0.07035668</v>
      </c>
      <c r="D33" s="49">
        <v>0.05558979</v>
      </c>
      <c r="E33" s="49">
        <v>0.07330649</v>
      </c>
      <c r="F33" s="49">
        <v>0.06575137</v>
      </c>
      <c r="G33" s="49">
        <v>0.07172009</v>
      </c>
    </row>
    <row r="34" spans="1:7" ht="12.75">
      <c r="A34" t="s">
        <v>42</v>
      </c>
      <c r="B34" s="49">
        <v>-0.01632134</v>
      </c>
      <c r="C34" s="49">
        <v>-0.003767619</v>
      </c>
      <c r="D34" s="49">
        <v>0.001649547</v>
      </c>
      <c r="E34" s="49">
        <v>0.006660355</v>
      </c>
      <c r="F34" s="49">
        <v>-0.01182996</v>
      </c>
      <c r="G34" s="49">
        <v>-0.002866381</v>
      </c>
    </row>
    <row r="35" spans="1:7" ht="12.75">
      <c r="A35" t="s">
        <v>43</v>
      </c>
      <c r="B35" s="49">
        <v>0.002222037</v>
      </c>
      <c r="C35" s="49">
        <v>0.002009899</v>
      </c>
      <c r="D35" s="49">
        <v>0.004592933</v>
      </c>
      <c r="E35" s="49">
        <v>0.0005372532</v>
      </c>
      <c r="F35" s="49">
        <v>0.002406</v>
      </c>
      <c r="G35" s="49">
        <v>0.002360144</v>
      </c>
    </row>
    <row r="36" spans="1:6" ht="12.75">
      <c r="A36" t="s">
        <v>44</v>
      </c>
      <c r="B36" s="49">
        <v>21.57898</v>
      </c>
      <c r="C36" s="49">
        <v>21.56982</v>
      </c>
      <c r="D36" s="49">
        <v>21.57898</v>
      </c>
      <c r="E36" s="49">
        <v>21.56677</v>
      </c>
      <c r="F36" s="49">
        <v>21.57288</v>
      </c>
    </row>
    <row r="37" spans="1:6" ht="12.75">
      <c r="A37" t="s">
        <v>45</v>
      </c>
      <c r="B37" s="49">
        <v>-0.155131</v>
      </c>
      <c r="C37" s="49">
        <v>-0.09307862</v>
      </c>
      <c r="D37" s="49">
        <v>-0.0676473</v>
      </c>
      <c r="E37" s="49">
        <v>-0.06001791</v>
      </c>
      <c r="F37" s="49">
        <v>-0.05289714</v>
      </c>
    </row>
    <row r="38" spans="1:7" ht="12.75">
      <c r="A38" t="s">
        <v>55</v>
      </c>
      <c r="B38" s="49">
        <v>-6.552281E-05</v>
      </c>
      <c r="C38" s="49">
        <v>6.214046E-05</v>
      </c>
      <c r="D38" s="49">
        <v>-0.0001386287</v>
      </c>
      <c r="E38" s="49">
        <v>0.0001331933</v>
      </c>
      <c r="F38" s="49">
        <v>-2.934804E-05</v>
      </c>
      <c r="G38" s="49">
        <v>0.0001755846</v>
      </c>
    </row>
    <row r="39" spans="1:7" ht="12.75">
      <c r="A39" t="s">
        <v>56</v>
      </c>
      <c r="B39" s="49">
        <v>0.0001591348</v>
      </c>
      <c r="C39" s="49">
        <v>0</v>
      </c>
      <c r="D39" s="49">
        <v>-6.243155E-05</v>
      </c>
      <c r="E39" s="49">
        <v>-3.864548E-05</v>
      </c>
      <c r="F39" s="49">
        <v>2.594786E-05</v>
      </c>
      <c r="G39" s="49">
        <v>0.0007483905</v>
      </c>
    </row>
    <row r="40" spans="2:7" ht="12.75">
      <c r="B40" t="s">
        <v>46</v>
      </c>
      <c r="C40">
        <v>-0.003754</v>
      </c>
      <c r="D40" t="s">
        <v>47</v>
      </c>
      <c r="E40">
        <v>3.116382</v>
      </c>
      <c r="F40" t="s">
        <v>48</v>
      </c>
      <c r="G40">
        <v>55.032596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-6.552282020117347E-05</v>
      </c>
      <c r="C50">
        <f>-0.017/(C7*C7+C22*C22)*(C21*C22+C6*C7)</f>
        <v>6.214045961046324E-05</v>
      </c>
      <c r="D50">
        <f>-0.017/(D7*D7+D22*D22)*(D21*D22+D6*D7)</f>
        <v>-0.00013862868825224487</v>
      </c>
      <c r="E50">
        <f>-0.017/(E7*E7+E22*E22)*(E21*E22+E6*E7)</f>
        <v>0.00013319325181480906</v>
      </c>
      <c r="F50">
        <f>-0.017/(F7*F7+F22*F22)*(F21*F22+F6*F7)</f>
        <v>-2.9348035890019978E-05</v>
      </c>
      <c r="G50">
        <f>(B50*B$4+C50*C$4+D50*D$4+E50*E$4+F50*F$4)/SUM(B$4:F$4)</f>
        <v>2.428364103961379E-07</v>
      </c>
    </row>
    <row r="51" spans="1:7" ht="12.75">
      <c r="A51" t="s">
        <v>59</v>
      </c>
      <c r="B51">
        <f>-0.017/(B7*B7+B22*B22)*(B21*B7-B6*B22)</f>
        <v>0.0001591348322628096</v>
      </c>
      <c r="C51">
        <f>-0.017/(C7*C7+C22*C22)*(C21*C7-C6*C22)</f>
        <v>-8.815097561770843E-06</v>
      </c>
      <c r="D51">
        <f>-0.017/(D7*D7+D22*D22)*(D21*D7-D6*D22)</f>
        <v>-6.243154523635685E-05</v>
      </c>
      <c r="E51">
        <f>-0.017/(E7*E7+E22*E22)*(E21*E7-E6*E22)</f>
        <v>-3.864548368970776E-05</v>
      </c>
      <c r="F51">
        <f>-0.017/(F7*F7+F22*F22)*(F21*F7-F6*F22)</f>
        <v>2.5947852616309685E-05</v>
      </c>
      <c r="G51">
        <f>(B51*B$4+C51*C$4+D51*D$4+E51*E$4+F51*F$4)/SUM(B$4:F$4)</f>
        <v>1.0727026757061375E-07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9999.918057574074</v>
      </c>
      <c r="C62">
        <f>C7+(2/0.017)*(C8*C50-C23*C51)</f>
        <v>9999.998220865104</v>
      </c>
      <c r="D62">
        <f>D7+(2/0.017)*(D8*D50-D23*D51)</f>
        <v>10000.05267015607</v>
      </c>
      <c r="E62">
        <f>E7+(2/0.017)*(E8*E50-E23*E51)</f>
        <v>9999.96162310993</v>
      </c>
      <c r="F62">
        <f>F7+(2/0.017)*(F8*F50-F23*F51)</f>
        <v>10000.018404527811</v>
      </c>
    </row>
    <row r="63" spans="1:6" ht="12.75">
      <c r="A63" t="s">
        <v>67</v>
      </c>
      <c r="B63">
        <f>B8+(3/0.017)*(B9*B50-B24*B51)</f>
        <v>-0.11857561952460502</v>
      </c>
      <c r="C63">
        <f>C8+(3/0.017)*(C9*C50-C24*C51)</f>
        <v>-0.5201320567670961</v>
      </c>
      <c r="D63">
        <f>D8+(3/0.017)*(D9*D50-D24*D51)</f>
        <v>-2.5356078850404407</v>
      </c>
      <c r="E63">
        <f>E8+(3/0.017)*(E9*E50-E24*E51)</f>
        <v>-3.8251041478832217</v>
      </c>
      <c r="F63">
        <f>F8+(3/0.017)*(F9*F50-F24*F51)</f>
        <v>-7.602038472789316</v>
      </c>
    </row>
    <row r="64" spans="1:6" ht="12.75">
      <c r="A64" t="s">
        <v>68</v>
      </c>
      <c r="B64">
        <f>B9+(4/0.017)*(B10*B50-B25*B51)</f>
        <v>0.257722298233517</v>
      </c>
      <c r="C64">
        <f>C9+(4/0.017)*(C10*C50-C25*C51)</f>
        <v>-0.013681275193204459</v>
      </c>
      <c r="D64">
        <f>D9+(4/0.017)*(D10*D50-D25*D51)</f>
        <v>0.41143991321089984</v>
      </c>
      <c r="E64">
        <f>E9+(4/0.017)*(E10*E50-E25*E51)</f>
        <v>0.017044836139574727</v>
      </c>
      <c r="F64">
        <f>F9+(4/0.017)*(F10*F50-F25*F51)</f>
        <v>-0.5805638360346647</v>
      </c>
    </row>
    <row r="65" spans="1:6" ht="12.75">
      <c r="A65" t="s">
        <v>69</v>
      </c>
      <c r="B65">
        <f>B10+(5/0.017)*(B11*B50-B26*B51)</f>
        <v>-0.3384839411453182</v>
      </c>
      <c r="C65">
        <f>C10+(5/0.017)*(C11*C50-C26*C51)</f>
        <v>-0.18722862903548537</v>
      </c>
      <c r="D65">
        <f>D10+(5/0.017)*(D11*D50-D26*D51)</f>
        <v>0.8937404846504161</v>
      </c>
      <c r="E65">
        <f>E10+(5/0.017)*(E11*E50-E26*E51)</f>
        <v>1.0174546506114646</v>
      </c>
      <c r="F65">
        <f>F10+(5/0.017)*(F11*F50-F26*F51)</f>
        <v>1.371416727740708</v>
      </c>
    </row>
    <row r="66" spans="1:6" ht="12.75">
      <c r="A66" t="s">
        <v>70</v>
      </c>
      <c r="B66">
        <f>B11+(6/0.017)*(B12*B50-B27*B51)</f>
        <v>2.580277135623823</v>
      </c>
      <c r="C66">
        <f>C11+(6/0.017)*(C12*C50-C27*C51)</f>
        <v>1.3358318895822603</v>
      </c>
      <c r="D66">
        <f>D11+(6/0.017)*(D12*D50-D27*D51)</f>
        <v>1.1375732063509507</v>
      </c>
      <c r="E66">
        <f>E11+(6/0.017)*(E12*E50-E27*E51)</f>
        <v>0.8191902627057883</v>
      </c>
      <c r="F66">
        <f>F11+(6/0.017)*(F12*F50-F27*F51)</f>
        <v>12.587558596422458</v>
      </c>
    </row>
    <row r="67" spans="1:6" ht="12.75">
      <c r="A67" t="s">
        <v>71</v>
      </c>
      <c r="B67">
        <f>B12+(7/0.017)*(B13*B50-B28*B51)</f>
        <v>0.0959323871883404</v>
      </c>
      <c r="C67">
        <f>C12+(7/0.017)*(C13*C50-C28*C51)</f>
        <v>-0.1263615580280637</v>
      </c>
      <c r="D67">
        <f>D12+(7/0.017)*(D13*D50-D28*D51)</f>
        <v>-0.10878566958375428</v>
      </c>
      <c r="E67">
        <f>E12+(7/0.017)*(E13*E50-E28*E51)</f>
        <v>-0.2848099940367039</v>
      </c>
      <c r="F67">
        <f>F12+(7/0.017)*(F13*F50-F28*F51)</f>
        <v>-0.3216256308690836</v>
      </c>
    </row>
    <row r="68" spans="1:6" ht="12.75">
      <c r="A68" t="s">
        <v>72</v>
      </c>
      <c r="B68">
        <f>B13+(8/0.017)*(B14*B50-B29*B51)</f>
        <v>-0.037469379340935666</v>
      </c>
      <c r="C68">
        <f>C13+(8/0.017)*(C14*C50-C29*C51)</f>
        <v>-0.22249020810611253</v>
      </c>
      <c r="D68">
        <f>D13+(8/0.017)*(D14*D50-D29*D51)</f>
        <v>-0.0735192994415381</v>
      </c>
      <c r="E68">
        <f>E13+(8/0.017)*(E14*E50-E29*E51)</f>
        <v>0.021661091348581307</v>
      </c>
      <c r="F68">
        <f>F13+(8/0.017)*(F14*F50-F29*F51)</f>
        <v>0.12385902425035951</v>
      </c>
    </row>
    <row r="69" spans="1:6" ht="12.75">
      <c r="A69" t="s">
        <v>73</v>
      </c>
      <c r="B69">
        <f>B14+(9/0.017)*(B15*B50-B30*B51)</f>
        <v>0.06944271137265348</v>
      </c>
      <c r="C69">
        <f>C14+(9/0.017)*(C15*C50-C30*C51)</f>
        <v>0.03598922308400432</v>
      </c>
      <c r="D69">
        <f>D14+(9/0.017)*(D15*D50-D30*D51)</f>
        <v>-0.019108375259120076</v>
      </c>
      <c r="E69">
        <f>E14+(9/0.017)*(E15*E50-E30*E51)</f>
        <v>0.010277692701137767</v>
      </c>
      <c r="F69">
        <f>F14+(9/0.017)*(F15*F50-F30*F51)</f>
        <v>0.09184561030233221</v>
      </c>
    </row>
    <row r="70" spans="1:6" ht="12.75">
      <c r="A70" t="s">
        <v>74</v>
      </c>
      <c r="B70">
        <f>B15+(10/0.017)*(B16*B50-B31*B51)</f>
        <v>-0.37902660343881917</v>
      </c>
      <c r="C70">
        <f>C15+(10/0.017)*(C16*C50-C31*C51)</f>
        <v>-0.16175310444795435</v>
      </c>
      <c r="D70">
        <f>D15+(10/0.017)*(D16*D50-D31*D51)</f>
        <v>-0.15581814589995355</v>
      </c>
      <c r="E70">
        <f>E15+(10/0.017)*(E16*E50-E31*E51)</f>
        <v>-0.21461052511341455</v>
      </c>
      <c r="F70">
        <f>F15+(10/0.017)*(F16*F50-F31*F51)</f>
        <v>-0.39955072085101573</v>
      </c>
    </row>
    <row r="71" spans="1:6" ht="12.75">
      <c r="A71" t="s">
        <v>75</v>
      </c>
      <c r="B71">
        <f>B16+(11/0.017)*(B17*B50-B32*B51)</f>
        <v>0.007859227153825017</v>
      </c>
      <c r="C71">
        <f>C16+(11/0.017)*(C17*C50-C32*C51)</f>
        <v>-0.02366304241604273</v>
      </c>
      <c r="D71">
        <f>D16+(11/0.017)*(D17*D50-D32*D51)</f>
        <v>0.044892505689433065</v>
      </c>
      <c r="E71">
        <f>E16+(11/0.017)*(E17*E50-E32*E51)</f>
        <v>0.019016456708975973</v>
      </c>
      <c r="F71">
        <f>F16+(11/0.017)*(F17*F50-F32*F51)</f>
        <v>0.004927980564499479</v>
      </c>
    </row>
    <row r="72" spans="1:6" ht="12.75">
      <c r="A72" t="s">
        <v>76</v>
      </c>
      <c r="B72">
        <f>B17+(12/0.017)*(B18*B50-B33*B51)</f>
        <v>-0.0341862940386171</v>
      </c>
      <c r="C72">
        <f>C17+(12/0.017)*(C18*C50-C33*C51)</f>
        <v>-0.011045883935697248</v>
      </c>
      <c r="D72">
        <f>D17+(12/0.017)*(D18*D50-D33*D51)</f>
        <v>-0.015619783088134614</v>
      </c>
      <c r="E72">
        <f>E17+(12/0.017)*(E18*E50-E33*E51)</f>
        <v>-0.007134438814229923</v>
      </c>
      <c r="F72">
        <f>F17+(12/0.017)*(F18*F50-F33*F51)</f>
        <v>-0.02152167993396889</v>
      </c>
    </row>
    <row r="73" spans="1:6" ht="12.75">
      <c r="A73" t="s">
        <v>77</v>
      </c>
      <c r="B73">
        <f>B18+(13/0.017)*(B19*B50-B34*B51)</f>
        <v>0.011329192646335966</v>
      </c>
      <c r="C73">
        <f>C18+(13/0.017)*(C19*C50-C34*C51)</f>
        <v>0.017396859466000107</v>
      </c>
      <c r="D73">
        <f>D18+(13/0.017)*(D19*D50-D34*D51)</f>
        <v>0.009135623043863773</v>
      </c>
      <c r="E73">
        <f>E18+(13/0.017)*(E19*E50-E34*E51)</f>
        <v>0.02050023788687477</v>
      </c>
      <c r="F73">
        <f>F18+(13/0.017)*(F19*F50-F34*F51)</f>
        <v>-0.003825328540023094</v>
      </c>
    </row>
    <row r="74" spans="1:6" ht="12.75">
      <c r="A74" t="s">
        <v>78</v>
      </c>
      <c r="B74">
        <f>B19+(14/0.017)*(B20*B50-B35*B51)</f>
        <v>-0.21281108219515177</v>
      </c>
      <c r="C74">
        <f>C19+(14/0.017)*(C20*C50-C35*C51)</f>
        <v>-0.1972656971043158</v>
      </c>
      <c r="D74">
        <f>D19+(14/0.017)*(D20*D50-D35*D51)</f>
        <v>-0.19452274032903624</v>
      </c>
      <c r="E74">
        <f>E19+(14/0.017)*(E20*E50-E35*E51)</f>
        <v>-0.19128218664348393</v>
      </c>
      <c r="F74">
        <f>F19+(14/0.017)*(F20*F50-F35*F51)</f>
        <v>-0.14812896276780418</v>
      </c>
    </row>
    <row r="75" spans="1:6" ht="12.75">
      <c r="A75" t="s">
        <v>79</v>
      </c>
      <c r="B75" s="49">
        <f>B20</f>
        <v>-0.004294307</v>
      </c>
      <c r="C75" s="49">
        <f>C20</f>
        <v>-0.002213758</v>
      </c>
      <c r="D75" s="49">
        <f>D20</f>
        <v>-0.0001692083</v>
      </c>
      <c r="E75" s="49">
        <f>E20</f>
        <v>-0.002324628</v>
      </c>
      <c r="F75" s="49">
        <f>F20</f>
        <v>-0.006779379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100.19456106329167</v>
      </c>
      <c r="C82">
        <f>C22+(2/0.017)*(C8*C51+C23*C50)</f>
        <v>51.67663224144219</v>
      </c>
      <c r="D82">
        <f>D22+(2/0.017)*(D8*D51+D23*D50)</f>
        <v>-8.754406210037887</v>
      </c>
      <c r="E82">
        <f>E22+(2/0.017)*(E8*E51+E23*E50)</f>
        <v>-49.596675624858285</v>
      </c>
      <c r="F82">
        <f>F22+(2/0.017)*(F8*F51+F23*F50)</f>
        <v>-98.26050928644077</v>
      </c>
    </row>
    <row r="83" spans="1:6" ht="12.75">
      <c r="A83" t="s">
        <v>82</v>
      </c>
      <c r="B83">
        <f>B23+(3/0.017)*(B9*B51+B24*B50)</f>
        <v>4.498649401756514</v>
      </c>
      <c r="C83">
        <f>C23+(3/0.017)*(C9*C51+C24*C50)</f>
        <v>1.9571947070367082</v>
      </c>
      <c r="D83">
        <f>D23+(3/0.017)*(D9*D51+D24*D50)</f>
        <v>1.6067306349669148</v>
      </c>
      <c r="E83">
        <f>E23+(3/0.017)*(E9*E51+E24*E50)</f>
        <v>4.582251164054423</v>
      </c>
      <c r="F83">
        <f>F23+(3/0.017)*(F9*F51+F24*F50)</f>
        <v>2.537803875256363</v>
      </c>
    </row>
    <row r="84" spans="1:6" ht="12.75">
      <c r="A84" t="s">
        <v>83</v>
      </c>
      <c r="B84">
        <f>B24+(4/0.017)*(B10*B51+B25*B50)</f>
        <v>-2.900848582021322</v>
      </c>
      <c r="C84">
        <f>C24+(4/0.017)*(C10*C51+C25*C50)</f>
        <v>0.3304868666540218</v>
      </c>
      <c r="D84">
        <f>D24+(4/0.017)*(D10*D51+D25*D50)</f>
        <v>-1.0150932894723084</v>
      </c>
      <c r="E84">
        <f>E24+(4/0.017)*(E10*E51+E25*E50)</f>
        <v>-3.3367025306800437</v>
      </c>
      <c r="F84">
        <f>F24+(4/0.017)*(F10*F51+F25*F50)</f>
        <v>3.1218280854893963</v>
      </c>
    </row>
    <row r="85" spans="1:6" ht="12.75">
      <c r="A85" t="s">
        <v>84</v>
      </c>
      <c r="B85">
        <f>B25+(5/0.017)*(B11*B51+B26*B50)</f>
        <v>0.6159133092364982</v>
      </c>
      <c r="C85">
        <f>C25+(5/0.017)*(C11*C51+C26*C50)</f>
        <v>0.5768384830423915</v>
      </c>
      <c r="D85">
        <f>D25+(5/0.017)*(D11*D51+D26*D50)</f>
        <v>0.9464655122468043</v>
      </c>
      <c r="E85">
        <f>E25+(5/0.017)*(E11*E51+E26*E50)</f>
        <v>1.2583224688794639</v>
      </c>
      <c r="F85">
        <f>F25+(5/0.017)*(F11*F51+F26*F50)</f>
        <v>-0.8111673492723884</v>
      </c>
    </row>
    <row r="86" spans="1:6" ht="12.75">
      <c r="A86" t="s">
        <v>85</v>
      </c>
      <c r="B86">
        <f>B26+(6/0.017)*(B12*B51+B27*B50)</f>
        <v>-0.4231137379970585</v>
      </c>
      <c r="C86">
        <f>C26+(6/0.017)*(C12*C51+C27*C50)</f>
        <v>-0.319198988072531</v>
      </c>
      <c r="D86">
        <f>D26+(6/0.017)*(D12*D51+D27*D50)</f>
        <v>-0.500464375474834</v>
      </c>
      <c r="E86">
        <f>E26+(6/0.017)*(E12*E51+E27*E50)</f>
        <v>-0.18127886527960912</v>
      </c>
      <c r="F86">
        <f>F26+(6/0.017)*(F12*F51+F27*F50)</f>
        <v>1.837695451095817</v>
      </c>
    </row>
    <row r="87" spans="1:6" ht="12.75">
      <c r="A87" t="s">
        <v>86</v>
      </c>
      <c r="B87">
        <f>B27+(7/0.017)*(B13*B51+B28*B50)</f>
        <v>0.22154109280257178</v>
      </c>
      <c r="C87">
        <f>C27+(7/0.017)*(C13*C51+C28*C50)</f>
        <v>0.0069628621753703894</v>
      </c>
      <c r="D87">
        <f>D27+(7/0.017)*(D13*D51+D28*D50)</f>
        <v>-0.21105480225859793</v>
      </c>
      <c r="E87">
        <f>E27+(7/0.017)*(E13*E51+E28*E50)</f>
        <v>0.20535701058415487</v>
      </c>
      <c r="F87">
        <f>F27+(7/0.017)*(F13*F51+F28*F50)</f>
        <v>0.22211809488738954</v>
      </c>
    </row>
    <row r="88" spans="1:6" ht="12.75">
      <c r="A88" t="s">
        <v>87</v>
      </c>
      <c r="B88">
        <f>B28+(8/0.017)*(B14*B51+B29*B50)</f>
        <v>-0.38629738206516295</v>
      </c>
      <c r="C88">
        <f>C28+(8/0.017)*(C14*C51+C29*C50)</f>
        <v>-0.11804253757730912</v>
      </c>
      <c r="D88">
        <f>D28+(8/0.017)*(D14*D51+D29*D50)</f>
        <v>-0.37323239732870617</v>
      </c>
      <c r="E88">
        <f>E28+(8/0.017)*(E14*E51+E29*E50)</f>
        <v>-0.41481889513587594</v>
      </c>
      <c r="F88">
        <f>F28+(8/0.017)*(F14*F51+F29*F50)</f>
        <v>-0.06629993290566093</v>
      </c>
    </row>
    <row r="89" spans="1:6" ht="12.75">
      <c r="A89" t="s">
        <v>88</v>
      </c>
      <c r="B89">
        <f>B29+(9/0.017)*(B15*B51+B30*B50)</f>
        <v>0.05821976937486313</v>
      </c>
      <c r="C89">
        <f>C29+(9/0.017)*(C15*C51+C30*C50)</f>
        <v>-0.027354594937983992</v>
      </c>
      <c r="D89">
        <f>D29+(9/0.017)*(D15*D51+D30*D50)</f>
        <v>-0.009674007921177103</v>
      </c>
      <c r="E89">
        <f>E29+(9/0.017)*(E15*E51+E30*E50)</f>
        <v>0.05018969060454298</v>
      </c>
      <c r="F89">
        <f>F29+(9/0.017)*(F15*F51+F30*F50)</f>
        <v>0.04031832717562316</v>
      </c>
    </row>
    <row r="90" spans="1:6" ht="12.75">
      <c r="A90" t="s">
        <v>89</v>
      </c>
      <c r="B90">
        <f>B30+(10/0.017)*(B16*B51+B31*B50)</f>
        <v>-0.03031353890316862</v>
      </c>
      <c r="C90">
        <f>C30+(10/0.017)*(C16*C51+C31*C50)</f>
        <v>0.0016870626743479072</v>
      </c>
      <c r="D90">
        <f>D30+(10/0.017)*(D16*D51+D31*D50)</f>
        <v>-0.07678105747104841</v>
      </c>
      <c r="E90">
        <f>E30+(10/0.017)*(E16*E51+E31*E50)</f>
        <v>-0.043035807557754345</v>
      </c>
      <c r="F90">
        <f>F30+(10/0.017)*(F16*F51+F31*F50)</f>
        <v>0.2939670520893836</v>
      </c>
    </row>
    <row r="91" spans="1:6" ht="12.75">
      <c r="A91" t="s">
        <v>90</v>
      </c>
      <c r="B91">
        <f>B31+(11/0.017)*(B17*B51+B32*B50)</f>
        <v>0.006897937098187273</v>
      </c>
      <c r="C91">
        <f>C31+(11/0.017)*(C17*C51+C32*C50)</f>
        <v>-0.006946412587671031</v>
      </c>
      <c r="D91">
        <f>D31+(11/0.017)*(D17*D51+D32*D50)</f>
        <v>-0.027468538058214025</v>
      </c>
      <c r="E91">
        <f>E31+(11/0.017)*(E17*E51+E32*E50)</f>
        <v>-0.0032366916674967413</v>
      </c>
      <c r="F91">
        <f>F31+(11/0.017)*(F17*F51+F32*F50)</f>
        <v>0.025698699098036966</v>
      </c>
    </row>
    <row r="92" spans="1:6" ht="12.75">
      <c r="A92" t="s">
        <v>91</v>
      </c>
      <c r="B92">
        <f>B32+(12/0.017)*(B18*B51+B33*B50)</f>
        <v>-0.02840301633006233</v>
      </c>
      <c r="C92">
        <f>C32+(12/0.017)*(C18*C51+C33*C50)</f>
        <v>0.001853707301171551</v>
      </c>
      <c r="D92">
        <f>D32+(12/0.017)*(D18*D51+D33*D50)</f>
        <v>-0.03650614517752189</v>
      </c>
      <c r="E92">
        <f>E32+(12/0.017)*(E18*E51+E33*E50)</f>
        <v>-0.008364227610030025</v>
      </c>
      <c r="F92">
        <f>F32+(12/0.017)*(F18*F51+F33*F50)</f>
        <v>-0.018987913577714084</v>
      </c>
    </row>
    <row r="93" spans="1:6" ht="12.75">
      <c r="A93" t="s">
        <v>92</v>
      </c>
      <c r="B93">
        <f>B33+(13/0.017)*(B19*B51+B34*B50)</f>
        <v>0.078463064153296</v>
      </c>
      <c r="C93">
        <f>C33+(13/0.017)*(C19*C51+C34*C50)</f>
        <v>0.07150674011415525</v>
      </c>
      <c r="D93">
        <f>D33+(13/0.017)*(D19*D51+D34*D50)</f>
        <v>0.06471397723988026</v>
      </c>
      <c r="E93">
        <f>E33+(13/0.017)*(E19*E51+E34*E50)</f>
        <v>0.07963069460968145</v>
      </c>
      <c r="F93">
        <f>F33+(13/0.017)*(F19*F51+F34*F50)</f>
        <v>0.06307538889374631</v>
      </c>
    </row>
    <row r="94" spans="1:6" ht="12.75">
      <c r="A94" t="s">
        <v>93</v>
      </c>
      <c r="B94">
        <f>B34+(14/0.017)*(B20*B51+B35*B50)</f>
        <v>-0.017004019492321124</v>
      </c>
      <c r="C94">
        <f>C34+(14/0.017)*(C20*C51+C35*C50)</f>
        <v>-0.0036486926726292555</v>
      </c>
      <c r="D94">
        <f>D34+(14/0.017)*(D20*D51+D35*D50)</f>
        <v>0.0011338954247420686</v>
      </c>
      <c r="E94">
        <f>E34+(14/0.017)*(E20*E51+E35*E50)</f>
        <v>0.006793268425823747</v>
      </c>
      <c r="F94">
        <f>F34+(14/0.017)*(F20*F51+F35*F50)</f>
        <v>-0.0120329778718017</v>
      </c>
    </row>
    <row r="95" spans="1:6" ht="12.75">
      <c r="A95" t="s">
        <v>94</v>
      </c>
      <c r="B95" s="49">
        <f>B35</f>
        <v>0.002222037</v>
      </c>
      <c r="C95" s="49">
        <f>C35</f>
        <v>0.002009899</v>
      </c>
      <c r="D95" s="49">
        <f>D35</f>
        <v>0.004592933</v>
      </c>
      <c r="E95" s="49">
        <f>E35</f>
        <v>0.0005372532</v>
      </c>
      <c r="F95" s="49">
        <f>F35</f>
        <v>0.002406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-0.11857659116995886</v>
      </c>
      <c r="C103">
        <f>C63*10000/C62</f>
        <v>-0.5201321493056218</v>
      </c>
      <c r="D103">
        <f>D63*10000/D62</f>
        <v>-2.5355945300244778</v>
      </c>
      <c r="E103">
        <f>E63*10000/E62</f>
        <v>-3.8251188274996966</v>
      </c>
      <c r="F103">
        <f>F63*10000/F62</f>
        <v>-7.602024481622217</v>
      </c>
      <c r="G103">
        <f>AVERAGE(C103:E103)</f>
        <v>-2.2936151689432656</v>
      </c>
      <c r="H103">
        <f>STDEV(C103:E103)</f>
        <v>1.6657279922460413</v>
      </c>
      <c r="I103">
        <f>(B103*B4+C103*C4+D103*D4+E103*E4+F103*F4)/SUM(B4:F4)</f>
        <v>-2.6834720270140546</v>
      </c>
      <c r="K103">
        <f>(LN(H103)+LN(H123))/2-LN(K114*K115^3)</f>
        <v>-3.380287570048292</v>
      </c>
    </row>
    <row r="104" spans="1:11" ht="12.75">
      <c r="A104" t="s">
        <v>68</v>
      </c>
      <c r="B104">
        <f>B64*10000/B62</f>
        <v>0.2577244100898553</v>
      </c>
      <c r="C104">
        <f>C64*10000/C62</f>
        <v>-0.013681277627288305</v>
      </c>
      <c r="D104">
        <f>D64*10000/D62</f>
        <v>0.4114377461618695</v>
      </c>
      <c r="E104">
        <f>E64*10000/E62</f>
        <v>0.017044901552606042</v>
      </c>
      <c r="F104">
        <f>F64*10000/F62</f>
        <v>-0.5805627675363045</v>
      </c>
      <c r="G104">
        <f>AVERAGE(C104:E104)</f>
        <v>0.13826712336239574</v>
      </c>
      <c r="H104">
        <f>STDEV(C104:E104)</f>
        <v>0.2370710155042957</v>
      </c>
      <c r="I104">
        <f>(B104*B4+C104*C4+D104*D4+E104*E4+F104*F4)/SUM(B4:F4)</f>
        <v>0.060041422541463364</v>
      </c>
      <c r="K104">
        <f>(LN(H104)+LN(H124))/2-LN(K114*K115^4)</f>
        <v>-3.697959831553178</v>
      </c>
    </row>
    <row r="105" spans="1:11" ht="12.75">
      <c r="A105" t="s">
        <v>69</v>
      </c>
      <c r="B105">
        <f>B65*10000/B62</f>
        <v>-0.33848671478757353</v>
      </c>
      <c r="C105">
        <f>C65*10000/C62</f>
        <v>-0.18722866234599006</v>
      </c>
      <c r="D105">
        <f>D65*10000/D62</f>
        <v>0.8937357773301284</v>
      </c>
      <c r="E105">
        <f>E65*10000/E62</f>
        <v>1.0174585553009774</v>
      </c>
      <c r="F105">
        <f>F65*10000/F62</f>
        <v>1.371414203717623</v>
      </c>
      <c r="G105">
        <f>AVERAGE(C105:E105)</f>
        <v>0.5746552234283719</v>
      </c>
      <c r="H105">
        <f>STDEV(C105:E105)</f>
        <v>0.66270440092034</v>
      </c>
      <c r="I105">
        <f>(B105*B4+C105*C4+D105*D4+E105*E4+F105*F4)/SUM(B4:F4)</f>
        <v>0.5479867977734908</v>
      </c>
      <c r="K105">
        <f>(LN(H105)+LN(H125))/2-LN(K114*K115^5)</f>
        <v>-3.4393515013079474</v>
      </c>
    </row>
    <row r="106" spans="1:11" ht="12.75">
      <c r="A106" t="s">
        <v>70</v>
      </c>
      <c r="B106">
        <f>B66*10000/B62</f>
        <v>2.5802982792138844</v>
      </c>
      <c r="C106">
        <f>C66*10000/C62</f>
        <v>1.3358321272448157</v>
      </c>
      <c r="D106">
        <f>D66*10000/D62</f>
        <v>1.1375672147666764</v>
      </c>
      <c r="E106">
        <f>E66*10000/E62</f>
        <v>0.8191934065153191</v>
      </c>
      <c r="F106">
        <f>F66*10000/F62</f>
        <v>12.58753542965787</v>
      </c>
      <c r="G106">
        <f>AVERAGE(C106:E106)</f>
        <v>1.0975309161756037</v>
      </c>
      <c r="H106">
        <f>STDEV(C106:E106)</f>
        <v>0.2606358970727324</v>
      </c>
      <c r="I106">
        <f>(B106*B4+C106*C4+D106*D4+E106*E4+F106*F4)/SUM(B4:F4)</f>
        <v>2.8400610323036135</v>
      </c>
      <c r="K106">
        <f>(LN(H106)+LN(H126))/2-LN(K114*K115^6)</f>
        <v>-3.6929656065275696</v>
      </c>
    </row>
    <row r="107" spans="1:11" ht="12.75">
      <c r="A107" t="s">
        <v>71</v>
      </c>
      <c r="B107">
        <f>B67*10000/B62</f>
        <v>0.09593317328803501</v>
      </c>
      <c r="C107">
        <f>C67*10000/C62</f>
        <v>-0.12636158050949345</v>
      </c>
      <c r="D107">
        <f>D67*10000/D62</f>
        <v>-0.10878509661095263</v>
      </c>
      <c r="E107">
        <f>E67*10000/E62</f>
        <v>-0.2848110870530818</v>
      </c>
      <c r="F107">
        <f>F67*10000/F62</f>
        <v>-0.3216250389333862</v>
      </c>
      <c r="G107">
        <f>AVERAGE(C107:E107)</f>
        <v>-0.17331925472450926</v>
      </c>
      <c r="H107">
        <f>STDEV(C107:E107)</f>
        <v>0.09695387925991315</v>
      </c>
      <c r="I107">
        <f>(B107*B4+C107*C4+D107*D4+E107*E4+F107*F4)/SUM(B4:F4)</f>
        <v>-0.15395079873264308</v>
      </c>
      <c r="K107">
        <f>(LN(H107)+LN(H127))/2-LN(K114*K115^7)</f>
        <v>-3.4644883037159344</v>
      </c>
    </row>
    <row r="108" spans="1:9" ht="12.75">
      <c r="A108" t="s">
        <v>72</v>
      </c>
      <c r="B108">
        <f>B68*10000/B62</f>
        <v>-0.037469686376635704</v>
      </c>
      <c r="C108">
        <f>C68*10000/C62</f>
        <v>-0.22249024769012893</v>
      </c>
      <c r="D108">
        <f>D68*10000/D62</f>
        <v>-0.07351891221628004</v>
      </c>
      <c r="E108">
        <f>E68*10000/E62</f>
        <v>0.021661174477432477</v>
      </c>
      <c r="F108">
        <f>F68*10000/F62</f>
        <v>0.12385879629409341</v>
      </c>
      <c r="G108">
        <f>AVERAGE(C108:E108)</f>
        <v>-0.09144932847632549</v>
      </c>
      <c r="H108">
        <f>STDEV(C108:E108)</f>
        <v>0.12305935196909897</v>
      </c>
      <c r="I108">
        <f>(B108*B4+C108*C4+D108*D4+E108*E4+F108*F4)/SUM(B4:F4)</f>
        <v>-0.054995120329598184</v>
      </c>
    </row>
    <row r="109" spans="1:9" ht="12.75">
      <c r="A109" t="s">
        <v>73</v>
      </c>
      <c r="B109">
        <f>B69*10000/B62</f>
        <v>0.06944328040773957</v>
      </c>
      <c r="C109">
        <f>C69*10000/C62</f>
        <v>0.03598922948697372</v>
      </c>
      <c r="D109">
        <f>D69*10000/D62</f>
        <v>-0.019108274615539454</v>
      </c>
      <c r="E109">
        <f>E69*10000/E62</f>
        <v>0.010277732143877434</v>
      </c>
      <c r="F109">
        <f>F69*10000/F62</f>
        <v>0.0918454412651344</v>
      </c>
      <c r="G109">
        <f>AVERAGE(C109:E109)</f>
        <v>0.009052895671770568</v>
      </c>
      <c r="H109">
        <f>STDEV(C109:E109)</f>
        <v>0.027569165889978726</v>
      </c>
      <c r="I109">
        <f>(B109*B4+C109*C4+D109*D4+E109*E4+F109*F4)/SUM(B4:F4)</f>
        <v>0.02882628041559507</v>
      </c>
    </row>
    <row r="110" spans="1:11" ht="12.75">
      <c r="A110" t="s">
        <v>74</v>
      </c>
      <c r="B110">
        <f>B70*10000/B62</f>
        <v>-0.37902970930020696</v>
      </c>
      <c r="C110">
        <f>C70*10000/C62</f>
        <v>-0.16175313322601872</v>
      </c>
      <c r="D110">
        <f>D70*10000/D62</f>
        <v>-0.15581732520766983</v>
      </c>
      <c r="E110">
        <f>E70*10000/E62</f>
        <v>-0.21461134872502832</v>
      </c>
      <c r="F110">
        <f>F70*10000/F62</f>
        <v>-0.39954998549813375</v>
      </c>
      <c r="G110">
        <f>AVERAGE(C110:E110)</f>
        <v>-0.1773939357195723</v>
      </c>
      <c r="H110">
        <f>STDEV(C110:E110)</f>
        <v>0.03236758142527329</v>
      </c>
      <c r="I110">
        <f>(B110*B4+C110*C4+D110*D4+E110*E4+F110*F4)/SUM(B4:F4)</f>
        <v>-0.23619533615611568</v>
      </c>
      <c r="K110">
        <f>EXP(AVERAGE(K103:K107))</f>
        <v>0.029158448997845424</v>
      </c>
    </row>
    <row r="111" spans="1:9" ht="12.75">
      <c r="A111" t="s">
        <v>75</v>
      </c>
      <c r="B111">
        <f>B71*10000/B62</f>
        <v>0.007859291554766622</v>
      </c>
      <c r="C111">
        <f>C71*10000/C62</f>
        <v>-0.023663046626017932</v>
      </c>
      <c r="D111">
        <f>D71*10000/D62</f>
        <v>0.04489226924115034</v>
      </c>
      <c r="E111">
        <f>E71*10000/E62</f>
        <v>0.019016529688502908</v>
      </c>
      <c r="F111">
        <f>F71*10000/F62</f>
        <v>0.004927971494800636</v>
      </c>
      <c r="G111">
        <f>AVERAGE(C111:E111)</f>
        <v>0.01341525076787844</v>
      </c>
      <c r="H111">
        <f>STDEV(C111:E111)</f>
        <v>0.03461919377414468</v>
      </c>
      <c r="I111">
        <f>(B111*B4+C111*C4+D111*D4+E111*E4+F111*F4)/SUM(B4:F4)</f>
        <v>0.011478550014912029</v>
      </c>
    </row>
    <row r="112" spans="1:9" ht="12.75">
      <c r="A112" t="s">
        <v>76</v>
      </c>
      <c r="B112">
        <f>B72*10000/B62</f>
        <v>-0.03418657417169928</v>
      </c>
      <c r="C112">
        <f>C72*10000/C62</f>
        <v>-0.011045885900909354</v>
      </c>
      <c r="D112">
        <f>D72*10000/D62</f>
        <v>-0.015619700818926623</v>
      </c>
      <c r="E112">
        <f>E72*10000/E62</f>
        <v>-0.007134466194092406</v>
      </c>
      <c r="F112">
        <f>F72*10000/F62</f>
        <v>-0.0215216403244061</v>
      </c>
      <c r="G112">
        <f>AVERAGE(C112:E112)</f>
        <v>-0.011266684304642794</v>
      </c>
      <c r="H112">
        <f>STDEV(C112:E112)</f>
        <v>0.004246924253025924</v>
      </c>
      <c r="I112">
        <f>(B112*B4+C112*C4+D112*D4+E112*E4+F112*F4)/SUM(B4:F4)</f>
        <v>-0.01595667830049986</v>
      </c>
    </row>
    <row r="113" spans="1:9" ht="12.75">
      <c r="A113" t="s">
        <v>77</v>
      </c>
      <c r="B113">
        <f>B73*10000/B62</f>
        <v>0.0113292854812496</v>
      </c>
      <c r="C113">
        <f>C73*10000/C62</f>
        <v>0.017396862561136633</v>
      </c>
      <c r="D113">
        <f>D73*10000/D62</f>
        <v>0.009135574926648054</v>
      </c>
      <c r="E113">
        <f>E73*10000/E62</f>
        <v>0.020500316560714275</v>
      </c>
      <c r="F113">
        <f>F73*10000/F62</f>
        <v>-0.0038253214996995014</v>
      </c>
      <c r="G113">
        <f>AVERAGE(C113:E113)</f>
        <v>0.01567758468283299</v>
      </c>
      <c r="H113">
        <f>STDEV(C113:E113)</f>
        <v>0.005874204237119073</v>
      </c>
      <c r="I113">
        <f>(B113*B4+C113*C4+D113*D4+E113*E4+F113*F4)/SUM(B4:F4)</f>
        <v>0.012454397917185193</v>
      </c>
    </row>
    <row r="114" spans="1:11" ht="12.75">
      <c r="A114" t="s">
        <v>78</v>
      </c>
      <c r="B114">
        <f>B74*10000/B62</f>
        <v>-0.21281282603507512</v>
      </c>
      <c r="C114">
        <f>C74*10000/C62</f>
        <v>-0.1972657322005506</v>
      </c>
      <c r="D114">
        <f>D74*10000/D62</f>
        <v>-0.1945217157801233</v>
      </c>
      <c r="E114">
        <f>E74*10000/E62</f>
        <v>-0.19128292072784603</v>
      </c>
      <c r="F114">
        <f>F74*10000/F62</f>
        <v>-0.14812869014394445</v>
      </c>
      <c r="G114">
        <f>AVERAGE(C114:E114)</f>
        <v>-0.19435678956950664</v>
      </c>
      <c r="H114">
        <f>STDEV(C114:E114)</f>
        <v>0.0029948136454031075</v>
      </c>
      <c r="I114">
        <f>(B114*B4+C114*C4+D114*D4+E114*E4+F114*F4)/SUM(B4:F4)</f>
        <v>-0.19089115343925517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-0.004294342188881671</v>
      </c>
      <c r="C115">
        <f>C75*10000/C62</f>
        <v>-0.002213758393857481</v>
      </c>
      <c r="D115">
        <f>D75*10000/D62</f>
        <v>-0.00016920740878193711</v>
      </c>
      <c r="E115">
        <f>E75*10000/E62</f>
        <v>-0.002324636921233558</v>
      </c>
      <c r="F115">
        <f>F75*10000/F62</f>
        <v>-0.006779366522896029</v>
      </c>
      <c r="G115">
        <f>AVERAGE(C115:E115)</f>
        <v>-0.0015692009079576587</v>
      </c>
      <c r="H115">
        <f>STDEV(C115:E115)</f>
        <v>0.001213696774428845</v>
      </c>
      <c r="I115">
        <f>(B115*B4+C115*C4+D115*D4+E115*E4+F115*F4)/SUM(B4:F4)</f>
        <v>-0.0026574357653680438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100.19538208855916</v>
      </c>
      <c r="C122">
        <f>C82*10000/C62</f>
        <v>51.676641435413806</v>
      </c>
      <c r="D122">
        <f>D82*10000/D62</f>
        <v>-8.754360100686608</v>
      </c>
      <c r="E122">
        <f>E82*10000/E62</f>
        <v>-49.59686596220557</v>
      </c>
      <c r="F122">
        <f>F82*10000/F62</f>
        <v>-98.26032844294602</v>
      </c>
      <c r="G122">
        <f>AVERAGE(C122:E122)</f>
        <v>-2.224861542492789</v>
      </c>
      <c r="H122">
        <f>STDEV(C122:E122)</f>
        <v>50.95151213379254</v>
      </c>
      <c r="I122">
        <f>(B122*B4+C122*C4+D122*D4+E122*E4+F122*F4)/SUM(B4:F4)</f>
        <v>-0.12200805461539975</v>
      </c>
    </row>
    <row r="123" spans="1:9" ht="12.75">
      <c r="A123" t="s">
        <v>82</v>
      </c>
      <c r="B123">
        <f>B83*10000/B62</f>
        <v>4.498686265083117</v>
      </c>
      <c r="C123">
        <f>C83*10000/C62</f>
        <v>1.9571950552481103</v>
      </c>
      <c r="D123">
        <f>D83*10000/D62</f>
        <v>1.6067221723361569</v>
      </c>
      <c r="E123">
        <f>E83*10000/E62</f>
        <v>4.58226874937683</v>
      </c>
      <c r="F123">
        <f>F83*10000/F62</f>
        <v>2.5377992045567592</v>
      </c>
      <c r="G123">
        <f>AVERAGE(C123:E123)</f>
        <v>2.7153953256536987</v>
      </c>
      <c r="H123">
        <f>STDEV(C123:E123)</f>
        <v>1.6262287955779628</v>
      </c>
      <c r="I123">
        <f>(B123*B4+C123*C4+D123*D4+E123*E4+F123*F4)/SUM(B4:F4)</f>
        <v>2.9507300879305625</v>
      </c>
    </row>
    <row r="124" spans="1:9" ht="12.75">
      <c r="A124" t="s">
        <v>83</v>
      </c>
      <c r="B124">
        <f>B84*10000/B62</f>
        <v>-2.9008723524731086</v>
      </c>
      <c r="C124">
        <f>C84*10000/C62</f>
        <v>0.330486925452104</v>
      </c>
      <c r="D124">
        <f>D84*10000/D62</f>
        <v>-1.0150879429882702</v>
      </c>
      <c r="E124">
        <f>E84*10000/E62</f>
        <v>-3.3367153359558084</v>
      </c>
      <c r="F124">
        <f>F84*10000/F62</f>
        <v>3.1218223399227885</v>
      </c>
      <c r="G124">
        <f>AVERAGE(C124:E124)</f>
        <v>-1.340438784497325</v>
      </c>
      <c r="H124">
        <f>STDEV(C124:E124)</f>
        <v>1.8551234417342188</v>
      </c>
      <c r="I124">
        <f>(B124*B4+C124*C4+D124*D4+E124*E4+F124*F4)/SUM(B4:F4)</f>
        <v>-0.9738411949478372</v>
      </c>
    </row>
    <row r="125" spans="1:9" ht="12.75">
      <c r="A125" t="s">
        <v>84</v>
      </c>
      <c r="B125">
        <f>B85*10000/B62</f>
        <v>0.6159183562209263</v>
      </c>
      <c r="C125">
        <f>C85*10000/C62</f>
        <v>0.5768385856697572</v>
      </c>
      <c r="D125">
        <f>D85*10000/D62</f>
        <v>0.946460527224436</v>
      </c>
      <c r="E125">
        <f>E85*10000/E62</f>
        <v>1.2583272979483024</v>
      </c>
      <c r="F125">
        <f>F85*10000/F62</f>
        <v>-0.8111658563599321</v>
      </c>
      <c r="G125">
        <f>AVERAGE(C125:E125)</f>
        <v>0.9272088036141652</v>
      </c>
      <c r="H125">
        <f>STDEV(C125:E125)</f>
        <v>0.34115200114793715</v>
      </c>
      <c r="I125">
        <f>(B125*B4+C125*C4+D125*D4+E125*E4+F125*F4)/SUM(B4:F4)</f>
        <v>0.6509490356300869</v>
      </c>
    </row>
    <row r="126" spans="1:9" ht="12.75">
      <c r="A126" t="s">
        <v>85</v>
      </c>
      <c r="B126">
        <f>B86*10000/B62</f>
        <v>-0.4231172051220824</v>
      </c>
      <c r="C126">
        <f>C86*10000/C62</f>
        <v>-0.31919904486234696</v>
      </c>
      <c r="D126">
        <f>D86*10000/D62</f>
        <v>-0.5004617395350411</v>
      </c>
      <c r="E126">
        <f>E86*10000/E62</f>
        <v>-0.1812795609741875</v>
      </c>
      <c r="F126">
        <f>F86*10000/F62</f>
        <v>1.837692068910338</v>
      </c>
      <c r="G126">
        <f>AVERAGE(C126:E126)</f>
        <v>-0.33364678179052515</v>
      </c>
      <c r="H126">
        <f>STDEV(C126:E126)</f>
        <v>0.16008081897739201</v>
      </c>
      <c r="I126">
        <f>(B126*B4+C126*C4+D126*D4+E126*E4+F126*F4)/SUM(B4:F4)</f>
        <v>-0.0580027977832601</v>
      </c>
    </row>
    <row r="127" spans="1:9" ht="12.75">
      <c r="A127" t="s">
        <v>86</v>
      </c>
      <c r="B127">
        <f>B87*10000/B62</f>
        <v>0.2215429081789061</v>
      </c>
      <c r="C127">
        <f>C87*10000/C62</f>
        <v>0.006962863414157717</v>
      </c>
      <c r="D127">
        <f>D87*10000/D62</f>
        <v>-0.21105369063551543</v>
      </c>
      <c r="E127">
        <f>E87*10000/E62</f>
        <v>0.2053577986835214</v>
      </c>
      <c r="F127">
        <f>F87*10000/F62</f>
        <v>0.22211768609027643</v>
      </c>
      <c r="G127">
        <f>AVERAGE(C127:E127)</f>
        <v>0.0004223238207212247</v>
      </c>
      <c r="H127">
        <f>STDEV(C127:E127)</f>
        <v>0.20828277917978377</v>
      </c>
      <c r="I127">
        <f>(B127*B4+C127*C4+D127*D4+E127*E4+F127*F4)/SUM(B4:F4)</f>
        <v>0.06200315961722207</v>
      </c>
    </row>
    <row r="128" spans="1:9" ht="12.75">
      <c r="A128" t="s">
        <v>87</v>
      </c>
      <c r="B128">
        <f>B88*10000/B62</f>
        <v>-0.38630054750556286</v>
      </c>
      <c r="C128">
        <f>C88*10000/C62</f>
        <v>-0.11804255857867264</v>
      </c>
      <c r="D128">
        <f>D88*10000/D62</f>
        <v>-0.37323043151819835</v>
      </c>
      <c r="E128">
        <f>E88*10000/E62</f>
        <v>-0.4148204870878991</v>
      </c>
      <c r="F128">
        <f>F88*10000/F62</f>
        <v>-0.0662998108839896</v>
      </c>
      <c r="G128">
        <f>AVERAGE(C128:E128)</f>
        <v>-0.30203115906159</v>
      </c>
      <c r="H128">
        <f>STDEV(C128:E128)</f>
        <v>0.16069003395145462</v>
      </c>
      <c r="I128">
        <f>(B128*B4+C128*C4+D128*D4+E128*E4+F128*F4)/SUM(B4:F4)</f>
        <v>-0.28292535565409144</v>
      </c>
    </row>
    <row r="129" spans="1:9" ht="12.75">
      <c r="A129" t="s">
        <v>88</v>
      </c>
      <c r="B129">
        <f>B89*10000/B62</f>
        <v>0.05822024644568631</v>
      </c>
      <c r="C129">
        <f>C89*10000/C62</f>
        <v>-0.0273545998047363</v>
      </c>
      <c r="D129">
        <f>D89*10000/D62</f>
        <v>-0.00967395696829477</v>
      </c>
      <c r="E129">
        <f>E89*10000/E62</f>
        <v>0.05018988321770607</v>
      </c>
      <c r="F129">
        <f>F89*10000/F62</f>
        <v>0.040318252971782355</v>
      </c>
      <c r="G129">
        <f>AVERAGE(C129:E129)</f>
        <v>0.004387108814891669</v>
      </c>
      <c r="H129">
        <f>STDEV(C129:E129)</f>
        <v>0.04063953604587269</v>
      </c>
      <c r="I129">
        <f>(B129*B4+C129*C4+D129*D4+E129*E4+F129*F4)/SUM(B4:F4)</f>
        <v>0.0169787457296468</v>
      </c>
    </row>
    <row r="130" spans="1:9" ht="12.75">
      <c r="A130" t="s">
        <v>89</v>
      </c>
      <c r="B130">
        <f>B90*10000/B62</f>
        <v>-0.03031378730169567</v>
      </c>
      <c r="C130">
        <f>C90*10000/C62</f>
        <v>0.0016870629744991682</v>
      </c>
      <c r="D130">
        <f>D90*10000/D62</f>
        <v>-0.07678065306615038</v>
      </c>
      <c r="E130">
        <f>E90*10000/E62</f>
        <v>-0.043035972716433744</v>
      </c>
      <c r="F130">
        <f>F90*10000/F62</f>
        <v>0.2939665110579008</v>
      </c>
      <c r="G130">
        <f>AVERAGE(C130:E130)</f>
        <v>-0.039376520936028316</v>
      </c>
      <c r="H130">
        <f>STDEV(C130:E130)</f>
        <v>0.039361647649188126</v>
      </c>
      <c r="I130">
        <f>(B130*B4+C130*C4+D130*D4+E130*E4+F130*F4)/SUM(B4:F4)</f>
        <v>0.006250470294459565</v>
      </c>
    </row>
    <row r="131" spans="1:9" ht="12.75">
      <c r="A131" t="s">
        <v>90</v>
      </c>
      <c r="B131">
        <f>B91*10000/B62</f>
        <v>0.006897993622020414</v>
      </c>
      <c r="C131">
        <f>C91*10000/C62</f>
        <v>-0.006946413823531755</v>
      </c>
      <c r="D131">
        <f>D91*10000/D62</f>
        <v>-0.02746839338175738</v>
      </c>
      <c r="E131">
        <f>E91*10000/E62</f>
        <v>-0.0032367040889604423</v>
      </c>
      <c r="F131">
        <f>F91*10000/F62</f>
        <v>0.02569865180088179</v>
      </c>
      <c r="G131">
        <f>AVERAGE(C131:E131)</f>
        <v>-0.01255050376474986</v>
      </c>
      <c r="H131">
        <f>STDEV(C131:E131)</f>
        <v>0.01305174545980762</v>
      </c>
      <c r="I131">
        <f>(B131*B4+C131*C4+D131*D4+E131*E4+F131*F4)/SUM(B4:F4)</f>
        <v>-0.004642119921016492</v>
      </c>
    </row>
    <row r="132" spans="1:9" ht="12.75">
      <c r="A132" t="s">
        <v>91</v>
      </c>
      <c r="B132">
        <f>B92*10000/B62</f>
        <v>-0.028403249073175655</v>
      </c>
      <c r="C132">
        <f>C92*10000/C62</f>
        <v>0.0018537076309711445</v>
      </c>
      <c r="D132">
        <f>D92*10000/D62</f>
        <v>-0.03650595290009821</v>
      </c>
      <c r="E132">
        <f>E92*10000/E62</f>
        <v>-0.008364259709457565</v>
      </c>
      <c r="F132">
        <f>F92*10000/F62</f>
        <v>-0.01898787863142005</v>
      </c>
      <c r="G132">
        <f>AVERAGE(C132:E132)</f>
        <v>-0.014338834992861543</v>
      </c>
      <c r="H132">
        <f>STDEV(C132:E132)</f>
        <v>0.019865486436971946</v>
      </c>
      <c r="I132">
        <f>(B132*B4+C132*C4+D132*D4+E132*E4+F132*F4)/SUM(B4:F4)</f>
        <v>-0.01699703196013544</v>
      </c>
    </row>
    <row r="133" spans="1:9" ht="12.75">
      <c r="A133" t="s">
        <v>92</v>
      </c>
      <c r="B133">
        <f>B93*10000/B62</f>
        <v>0.07846370710394672</v>
      </c>
      <c r="C133">
        <f>C93*10000/C62</f>
        <v>0.07150675283617118</v>
      </c>
      <c r="D133">
        <f>D93*10000/D62</f>
        <v>0.0647136363921474</v>
      </c>
      <c r="E133">
        <f>E93*10000/E62</f>
        <v>0.07963100020869557</v>
      </c>
      <c r="F133">
        <f>F93*10000/F62</f>
        <v>0.06307527280668505</v>
      </c>
      <c r="G133">
        <f>AVERAGE(C133:E133)</f>
        <v>0.07195046314567138</v>
      </c>
      <c r="H133">
        <f>STDEV(C133:E133)</f>
        <v>0.007468573822215503</v>
      </c>
      <c r="I133">
        <f>(B133*B4+C133*C4+D133*D4+E133*E4+F133*F4)/SUM(B4:F4)</f>
        <v>0.07171669974306864</v>
      </c>
    </row>
    <row r="134" spans="1:9" ht="12.75">
      <c r="A134" t="s">
        <v>93</v>
      </c>
      <c r="B134">
        <f>B94*10000/B62</f>
        <v>-0.017004158828523647</v>
      </c>
      <c r="C134">
        <f>C94*10000/C62</f>
        <v>-0.0036486933217810165</v>
      </c>
      <c r="D134">
        <f>D94*10000/D62</f>
        <v>0.0011338894525286256</v>
      </c>
      <c r="E134">
        <f>E94*10000/E62</f>
        <v>0.0067932944963753576</v>
      </c>
      <c r="F134">
        <f>F94*10000/F62</f>
        <v>-0.012032955725714872</v>
      </c>
      <c r="G134">
        <f>AVERAGE(C134:E134)</f>
        <v>0.0014261635423743221</v>
      </c>
      <c r="H134">
        <f>STDEV(C134:E134)</f>
        <v>0.005227125931745655</v>
      </c>
      <c r="I134">
        <f>(B134*B4+C134*C4+D134*D4+E134*E4+F134*F4)/SUM(B4:F4)</f>
        <v>-0.003038272864599404</v>
      </c>
    </row>
    <row r="135" spans="1:9" ht="12.75">
      <c r="A135" t="s">
        <v>94</v>
      </c>
      <c r="B135">
        <f>B95*10000/B62</f>
        <v>0.0022220552080594288</v>
      </c>
      <c r="C135">
        <f>C95*10000/C62</f>
        <v>0.0020098993575882085</v>
      </c>
      <c r="D135">
        <f>D95*10000/D62</f>
        <v>0.0045929088090776215</v>
      </c>
      <c r="E135">
        <f>E95*10000/E62</f>
        <v>0.0005372552618186122</v>
      </c>
      <c r="F135">
        <f>F95*10000/F62</f>
        <v>0.0024059955718787585</v>
      </c>
      <c r="G135">
        <f>AVERAGE(C135:E135)</f>
        <v>0.0023800211428281477</v>
      </c>
      <c r="H135">
        <f>STDEV(C135:E135)</f>
        <v>0.0020530036594659405</v>
      </c>
      <c r="I135">
        <f>(B135*B4+C135*C4+D135*D4+E135*E4+F135*F4)/SUM(B4:F4)</f>
        <v>0.0023604008926155972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2005-12-15T05:56:38Z</cp:lastPrinted>
  <dcterms:created xsi:type="dcterms:W3CDTF">2005-12-15T05:56:38Z</dcterms:created>
  <dcterms:modified xsi:type="dcterms:W3CDTF">2005-12-15T08:36:37Z</dcterms:modified>
  <cp:category/>
  <cp:version/>
  <cp:contentType/>
  <cp:contentStatus/>
</cp:coreProperties>
</file>