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<sst xmlns="http://schemas.openxmlformats.org/spreadsheetml/2006/main" count="204" uniqueCount="98">
  <si>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15/12/2005       07:48:43</t>
  </si>
  <si>
    <t>LISSNER</t>
  </si>
  <si>
    <t>HCMQAP770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</si>
  <si>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</si>
  <si>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</si>
  <si>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</si>
  <si>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</si>
  <si>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</si>
  <si>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</si>
  <si>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</si>
  <si>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</si>
  <si>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</si>
  <si>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</si>
  <si>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</si>
  <si>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</si>
  <si>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</si>
  <si>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</si>
  <si>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</si>
  <si>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</si>
  <si>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</si>
  <si>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b7*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</si>
  <si>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</si>
  <si>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</si>
  <si>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</si>
  <si>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</si>
  <si>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</si>
  <si>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</si>
  <si>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</si>
  <si>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</si>
  <si>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</si>
  <si>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</si>
  <si>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</si>
  <si>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a4!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</si>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</sst>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8853477"/>
        <c:axId val="59919246"/>
      </c:lineChart>
      <c:catAx>
        <c:axId val="588534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919246"/>
        <c:crosses val="autoZero"/>
        <c:auto val="1"/>
        <c:lblOffset val="100"/>
        <c:noMultiLvlLbl val="0"/>
      </c:catAx>
      <c:valAx>
        <c:axId val="59919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85347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-0.002265</v>
      </c>
      <c r="C4" s="12">
        <v>-0.003758</v>
      </c>
      <c r="D4" s="12">
        <v>-0.003756</v>
      </c>
      <c r="E4" s="12">
        <v>-0.003757</v>
      </c>
      <c r="F4" s="24">
        <v>-0.002078</v>
      </c>
      <c r="G4" s="34">
        <v>-0.011709</v>
      </c>
    </row>
    <row r="5" spans="1:7" ht="12.75" thickBot="1">
      <c r="A5" s="44" t="s">
        <v>13</v>
      </c>
      <c r="B5" s="45">
        <v>5.607794</v>
      </c>
      <c r="C5" s="46">
        <v>4.029613</v>
      </c>
      <c r="D5" s="46">
        <v>-0.456253</v>
      </c>
      <c r="E5" s="46">
        <v>-2.939695</v>
      </c>
      <c r="F5" s="47">
        <v>-7.250186</v>
      </c>
      <c r="G5" s="48">
        <v>6.362499</v>
      </c>
    </row>
    <row r="6" spans="1:7" ht="12.75" thickTop="1">
      <c r="A6" s="6" t="s">
        <v>14</v>
      </c>
      <c r="B6" s="39">
        <v>-53.32624</v>
      </c>
      <c r="C6" s="40">
        <v>93.87528</v>
      </c>
      <c r="D6" s="40">
        <v>-10.02416</v>
      </c>
      <c r="E6" s="40">
        <v>60.38843</v>
      </c>
      <c r="F6" s="41">
        <v>-202.7569</v>
      </c>
      <c r="G6" s="42">
        <v>0.002993696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0.9447438</v>
      </c>
      <c r="C8" s="13">
        <v>1.672313</v>
      </c>
      <c r="D8" s="13">
        <v>0.4623737</v>
      </c>
      <c r="E8" s="13">
        <v>2.765778</v>
      </c>
      <c r="F8" s="25">
        <v>-4.288152</v>
      </c>
      <c r="G8" s="35">
        <v>0.7457944</v>
      </c>
    </row>
    <row r="9" spans="1:7" ht="12">
      <c r="A9" s="20" t="s">
        <v>17</v>
      </c>
      <c r="B9" s="29">
        <v>0.9310234</v>
      </c>
      <c r="C9" s="13">
        <v>-0.5798979</v>
      </c>
      <c r="D9" s="13">
        <v>0.1142203</v>
      </c>
      <c r="E9" s="13">
        <v>0.2043243</v>
      </c>
      <c r="F9" s="25">
        <v>-0.3785326</v>
      </c>
      <c r="G9" s="35">
        <v>0.02175603</v>
      </c>
    </row>
    <row r="10" spans="1:7" ht="12">
      <c r="A10" s="20" t="s">
        <v>18</v>
      </c>
      <c r="B10" s="29">
        <v>-0.08402758</v>
      </c>
      <c r="C10" s="13">
        <v>-1.308838</v>
      </c>
      <c r="D10" s="13">
        <v>-0.3841303</v>
      </c>
      <c r="E10" s="13">
        <v>-1.485842</v>
      </c>
      <c r="F10" s="25">
        <v>-1.653785</v>
      </c>
      <c r="G10" s="35">
        <v>-0.9972059</v>
      </c>
    </row>
    <row r="11" spans="1:7" ht="12">
      <c r="A11" s="21" t="s">
        <v>19</v>
      </c>
      <c r="B11" s="31">
        <v>2.442072</v>
      </c>
      <c r="C11" s="15">
        <v>0.6063693</v>
      </c>
      <c r="D11" s="15">
        <v>0.6526189</v>
      </c>
      <c r="E11" s="15">
        <v>0.5571731</v>
      </c>
      <c r="F11" s="27">
        <v>13.00634</v>
      </c>
      <c r="G11" s="37">
        <v>2.521707</v>
      </c>
    </row>
    <row r="12" spans="1:7" ht="12">
      <c r="A12" s="20" t="s">
        <v>20</v>
      </c>
      <c r="B12" s="29">
        <v>-0.04360439</v>
      </c>
      <c r="C12" s="13">
        <v>-0.1865898</v>
      </c>
      <c r="D12" s="13">
        <v>-0.7024089</v>
      </c>
      <c r="E12" s="13">
        <v>-0.7792235</v>
      </c>
      <c r="F12" s="25">
        <v>-0.3339875</v>
      </c>
      <c r="G12" s="49">
        <v>-0.452171</v>
      </c>
    </row>
    <row r="13" spans="1:7" ht="12">
      <c r="A13" s="20" t="s">
        <v>21</v>
      </c>
      <c r="B13" s="29">
        <v>0.1616203</v>
      </c>
      <c r="C13" s="13">
        <v>-0.02537946</v>
      </c>
      <c r="D13" s="13">
        <v>-0.08761893</v>
      </c>
      <c r="E13" s="13">
        <v>-0.003966586</v>
      </c>
      <c r="F13" s="25">
        <v>-0.1752477</v>
      </c>
      <c r="G13" s="35">
        <v>-0.02801446</v>
      </c>
    </row>
    <row r="14" spans="1:7" ht="12">
      <c r="A14" s="20" t="s">
        <v>22</v>
      </c>
      <c r="B14" s="29">
        <v>0.0955507</v>
      </c>
      <c r="C14" s="13">
        <v>0.06183576</v>
      </c>
      <c r="D14" s="13">
        <v>0.07889011</v>
      </c>
      <c r="E14" s="13">
        <v>0.1015754</v>
      </c>
      <c r="F14" s="25">
        <v>0.06752817</v>
      </c>
      <c r="G14" s="35">
        <v>0.08114905</v>
      </c>
    </row>
    <row r="15" spans="1:7" ht="12">
      <c r="A15" s="21" t="s">
        <v>23</v>
      </c>
      <c r="B15" s="31">
        <v>-0.3961289</v>
      </c>
      <c r="C15" s="15">
        <v>-0.2151442</v>
      </c>
      <c r="D15" s="15">
        <v>-0.1051353</v>
      </c>
      <c r="E15" s="15">
        <v>-0.1146482</v>
      </c>
      <c r="F15" s="27">
        <v>-0.4047325</v>
      </c>
      <c r="G15" s="37">
        <v>-0.2159684</v>
      </c>
    </row>
    <row r="16" spans="1:7" ht="12">
      <c r="A16" s="20" t="s">
        <v>24</v>
      </c>
      <c r="B16" s="29">
        <v>-0.01779753</v>
      </c>
      <c r="C16" s="13">
        <v>-0.04227404</v>
      </c>
      <c r="D16" s="13">
        <v>-0.02089115</v>
      </c>
      <c r="E16" s="13">
        <v>-0.04428193</v>
      </c>
      <c r="F16" s="25">
        <v>0.002600007</v>
      </c>
      <c r="G16" s="35">
        <v>-0.02809199</v>
      </c>
    </row>
    <row r="17" spans="1:7" ht="12">
      <c r="A17" s="20" t="s">
        <v>25</v>
      </c>
      <c r="B17" s="29">
        <v>-0.02462995</v>
      </c>
      <c r="C17" s="13">
        <v>-0.009886764</v>
      </c>
      <c r="D17" s="13">
        <v>-0.02635212</v>
      </c>
      <c r="E17" s="13">
        <v>-0.008468256</v>
      </c>
      <c r="F17" s="25">
        <v>-0.03534365</v>
      </c>
      <c r="G17" s="35">
        <v>-0.01903161</v>
      </c>
    </row>
    <row r="18" spans="1:7" ht="12">
      <c r="A18" s="20" t="s">
        <v>26</v>
      </c>
      <c r="B18" s="29">
        <v>0.04003001</v>
      </c>
      <c r="C18" s="13">
        <v>0.02022841</v>
      </c>
      <c r="D18" s="13">
        <v>0.04303827</v>
      </c>
      <c r="E18" s="13">
        <v>0.04818674</v>
      </c>
      <c r="F18" s="25">
        <v>0.04776897</v>
      </c>
      <c r="G18" s="35">
        <v>0.03898179</v>
      </c>
    </row>
    <row r="19" spans="1:7" ht="12">
      <c r="A19" s="21" t="s">
        <v>27</v>
      </c>
      <c r="B19" s="31">
        <v>-0.2126765</v>
      </c>
      <c r="C19" s="15">
        <v>-0.1803275</v>
      </c>
      <c r="D19" s="15">
        <v>-0.1867557</v>
      </c>
      <c r="E19" s="15">
        <v>-0.1861345</v>
      </c>
      <c r="F19" s="27">
        <v>-0.1560082</v>
      </c>
      <c r="G19" s="37">
        <v>-0.1847281</v>
      </c>
    </row>
    <row r="20" spans="1:7" ht="12.75" thickBot="1">
      <c r="A20" s="44" t="s">
        <v>28</v>
      </c>
      <c r="B20" s="45">
        <v>-0.0004266023</v>
      </c>
      <c r="C20" s="46">
        <v>0.001133467</v>
      </c>
      <c r="D20" s="46">
        <v>0.003353882</v>
      </c>
      <c r="E20" s="46">
        <v>0.009188507</v>
      </c>
      <c r="F20" s="47">
        <v>0.00211629</v>
      </c>
      <c r="G20" s="48">
        <v>0.003510452</v>
      </c>
    </row>
    <row r="21" spans="1:7" ht="12.75" thickTop="1">
      <c r="A21" s="6" t="s">
        <v>29</v>
      </c>
      <c r="B21" s="39">
        <v>-86.08701</v>
      </c>
      <c r="C21" s="40">
        <v>113.2702</v>
      </c>
      <c r="D21" s="40">
        <v>-86.68411</v>
      </c>
      <c r="E21" s="40">
        <v>17.54693</v>
      </c>
      <c r="F21" s="41">
        <v>14.04155</v>
      </c>
      <c r="G21" s="43">
        <v>0.01074512</v>
      </c>
    </row>
    <row r="22" spans="1:7" ht="12">
      <c r="A22" s="20" t="s">
        <v>30</v>
      </c>
      <c r="B22" s="29">
        <v>112.1606</v>
      </c>
      <c r="C22" s="13">
        <v>80.59401</v>
      </c>
      <c r="D22" s="13">
        <v>-9.125057</v>
      </c>
      <c r="E22" s="13">
        <v>-58.79457</v>
      </c>
      <c r="F22" s="25">
        <v>-145.0139</v>
      </c>
      <c r="G22" s="36">
        <v>0</v>
      </c>
    </row>
    <row r="23" spans="1:7" ht="12">
      <c r="A23" s="20" t="s">
        <v>31</v>
      </c>
      <c r="B23" s="29">
        <v>-1.45429</v>
      </c>
      <c r="C23" s="13">
        <v>-3.147079</v>
      </c>
      <c r="D23" s="13">
        <v>-1.426443</v>
      </c>
      <c r="E23" s="13">
        <v>-3.595888</v>
      </c>
      <c r="F23" s="25">
        <v>3.302455</v>
      </c>
      <c r="G23" s="35">
        <v>-1.7375</v>
      </c>
    </row>
    <row r="24" spans="1:7" ht="12">
      <c r="A24" s="20" t="s">
        <v>32</v>
      </c>
      <c r="B24" s="50">
        <v>-0.4007503</v>
      </c>
      <c r="C24" s="51">
        <v>-5.352249</v>
      </c>
      <c r="D24" s="51">
        <v>1.992526</v>
      </c>
      <c r="E24" s="51">
        <v>-0.1396304</v>
      </c>
      <c r="F24" s="52">
        <v>-0.3083282</v>
      </c>
      <c r="G24" s="35">
        <v>-0.9415462</v>
      </c>
    </row>
    <row r="25" spans="1:7" ht="12">
      <c r="A25" s="20" t="s">
        <v>33</v>
      </c>
      <c r="B25" s="29">
        <v>-0.5330799</v>
      </c>
      <c r="C25" s="13">
        <v>-0.5921245</v>
      </c>
      <c r="D25" s="13">
        <v>-0.1251635</v>
      </c>
      <c r="E25" s="13">
        <v>-1.036509</v>
      </c>
      <c r="F25" s="25">
        <v>-1.564016</v>
      </c>
      <c r="G25" s="35">
        <v>-0.7074555</v>
      </c>
    </row>
    <row r="26" spans="1:7" ht="12">
      <c r="A26" s="21" t="s">
        <v>34</v>
      </c>
      <c r="B26" s="31">
        <v>0.7954927</v>
      </c>
      <c r="C26" s="15">
        <v>0.3400427</v>
      </c>
      <c r="D26" s="15">
        <v>0.2735891</v>
      </c>
      <c r="E26" s="15">
        <v>-0.1590789</v>
      </c>
      <c r="F26" s="27">
        <v>1.563303</v>
      </c>
      <c r="G26" s="37">
        <v>0.4327366</v>
      </c>
    </row>
    <row r="27" spans="1:7" ht="12">
      <c r="A27" s="20" t="s">
        <v>35</v>
      </c>
      <c r="B27" s="29">
        <v>-0.01784971</v>
      </c>
      <c r="C27" s="13">
        <v>0.1193311</v>
      </c>
      <c r="D27" s="13">
        <v>0.1054633</v>
      </c>
      <c r="E27" s="13">
        <v>0.07912546</v>
      </c>
      <c r="F27" s="25">
        <v>0.397036</v>
      </c>
      <c r="G27" s="35">
        <v>0.123374</v>
      </c>
    </row>
    <row r="28" spans="1:7" ht="12">
      <c r="A28" s="20" t="s">
        <v>36</v>
      </c>
      <c r="B28" s="29">
        <v>0.07019688</v>
      </c>
      <c r="C28" s="13">
        <v>-0.3246782</v>
      </c>
      <c r="D28" s="13">
        <v>0.3823904</v>
      </c>
      <c r="E28" s="13">
        <v>0.4826571</v>
      </c>
      <c r="F28" s="25">
        <v>-0.06132483</v>
      </c>
      <c r="G28" s="35">
        <v>0.1320259</v>
      </c>
    </row>
    <row r="29" spans="1:7" ht="12">
      <c r="A29" s="20" t="s">
        <v>37</v>
      </c>
      <c r="B29" s="29">
        <v>0.04080725</v>
      </c>
      <c r="C29" s="13">
        <v>-0.02827541</v>
      </c>
      <c r="D29" s="13">
        <v>-0.100339</v>
      </c>
      <c r="E29" s="13">
        <v>0.01652396</v>
      </c>
      <c r="F29" s="25">
        <v>-0.1109569</v>
      </c>
      <c r="G29" s="35">
        <v>-0.0358133</v>
      </c>
    </row>
    <row r="30" spans="1:7" ht="12">
      <c r="A30" s="21" t="s">
        <v>38</v>
      </c>
      <c r="B30" s="31">
        <v>0.07425742</v>
      </c>
      <c r="C30" s="15">
        <v>0.06678847</v>
      </c>
      <c r="D30" s="15">
        <v>0.05811206</v>
      </c>
      <c r="E30" s="15">
        <v>0.0133931</v>
      </c>
      <c r="F30" s="27">
        <v>0.3887601</v>
      </c>
      <c r="G30" s="37">
        <v>0.09577561</v>
      </c>
    </row>
    <row r="31" spans="1:7" ht="12">
      <c r="A31" s="20" t="s">
        <v>39</v>
      </c>
      <c r="B31" s="29">
        <v>0.0282092</v>
      </c>
      <c r="C31" s="13">
        <v>0.04580167</v>
      </c>
      <c r="D31" s="13">
        <v>-0.03661079</v>
      </c>
      <c r="E31" s="13">
        <v>-0.008423994</v>
      </c>
      <c r="F31" s="25">
        <v>0.07669429</v>
      </c>
      <c r="G31" s="35">
        <v>0.01448435</v>
      </c>
    </row>
    <row r="32" spans="1:7" ht="12">
      <c r="A32" s="20" t="s">
        <v>40</v>
      </c>
      <c r="B32" s="29">
        <v>0.004625561</v>
      </c>
      <c r="C32" s="13">
        <v>0.02108907</v>
      </c>
      <c r="D32" s="13">
        <v>0.03401688</v>
      </c>
      <c r="E32" s="13">
        <v>0.05590855</v>
      </c>
      <c r="F32" s="25">
        <v>0.02986219</v>
      </c>
      <c r="G32" s="35">
        <v>0.03135794</v>
      </c>
    </row>
    <row r="33" spans="1:7" ht="12">
      <c r="A33" s="20" t="s">
        <v>41</v>
      </c>
      <c r="B33" s="29">
        <v>0.1074792</v>
      </c>
      <c r="C33" s="13">
        <v>0.05231124</v>
      </c>
      <c r="D33" s="13">
        <v>0.08308304</v>
      </c>
      <c r="E33" s="13">
        <v>0.06475886</v>
      </c>
      <c r="F33" s="25">
        <v>0.06149346</v>
      </c>
      <c r="G33" s="35">
        <v>0.07193283</v>
      </c>
    </row>
    <row r="34" spans="1:7" ht="12">
      <c r="A34" s="21" t="s">
        <v>42</v>
      </c>
      <c r="B34" s="31">
        <v>-0.01827655</v>
      </c>
      <c r="C34" s="15">
        <v>-0.009343476</v>
      </c>
      <c r="D34" s="15">
        <v>-0.0005956558</v>
      </c>
      <c r="E34" s="15">
        <v>0.001667442</v>
      </c>
      <c r="F34" s="27">
        <v>-0.01117539</v>
      </c>
      <c r="G34" s="37">
        <v>-0.006124987</v>
      </c>
    </row>
    <row r="35" spans="1:7" ht="12.75" thickBot="1">
      <c r="A35" s="22" t="s">
        <v>43</v>
      </c>
      <c r="B35" s="32">
        <v>0.0005577656</v>
      </c>
      <c r="C35" s="16">
        <v>-0.002274581</v>
      </c>
      <c r="D35" s="16">
        <v>-0.007735158</v>
      </c>
      <c r="E35" s="16">
        <v>-0.008166455</v>
      </c>
      <c r="F35" s="28">
        <v>0.002644079</v>
      </c>
      <c r="G35" s="38">
        <v>-0.003940985</v>
      </c>
    </row>
    <row r="36" spans="1:7" ht="12">
      <c r="A36" s="4" t="s">
        <v>44</v>
      </c>
      <c r="B36" s="3">
        <v>20.95032</v>
      </c>
      <c r="C36" s="3">
        <v>20.94727</v>
      </c>
      <c r="D36" s="3">
        <v>20.95642</v>
      </c>
      <c r="E36" s="3">
        <v>20.95337</v>
      </c>
      <c r="F36" s="3">
        <v>20.96558</v>
      </c>
      <c r="G36" s="3"/>
    </row>
    <row r="37" spans="1:6" ht="12">
      <c r="A37" s="4" t="s">
        <v>45</v>
      </c>
      <c r="B37" s="2">
        <v>0.1739502</v>
      </c>
      <c r="C37" s="2">
        <v>0.1296997</v>
      </c>
      <c r="D37" s="2">
        <v>0.08951823</v>
      </c>
      <c r="E37" s="2">
        <v>0.07934571</v>
      </c>
      <c r="F37" s="2">
        <v>0.05696615</v>
      </c>
    </row>
    <row r="38" spans="1:7" ht="12">
      <c r="A38" s="4" t="s">
        <v>53</v>
      </c>
      <c r="B38" s="2">
        <v>9.228444E-05</v>
      </c>
      <c r="C38" s="2">
        <v>-0.0001611294</v>
      </c>
      <c r="D38" s="2">
        <v>1.690658E-05</v>
      </c>
      <c r="E38" s="2">
        <v>-0.0001024814</v>
      </c>
      <c r="F38" s="2">
        <v>0.0003449604</v>
      </c>
      <c r="G38" s="2">
        <v>0.0002583376</v>
      </c>
    </row>
    <row r="39" spans="1:7" ht="12.75" thickBot="1">
      <c r="A39" s="4" t="s">
        <v>54</v>
      </c>
      <c r="B39" s="2">
        <v>0.0001453129</v>
      </c>
      <c r="C39" s="2">
        <v>-0.0001912607</v>
      </c>
      <c r="D39" s="2">
        <v>0.0001473784</v>
      </c>
      <c r="E39" s="2">
        <v>-3.043231E-05</v>
      </c>
      <c r="F39" s="2">
        <v>-1.886823E-05</v>
      </c>
      <c r="G39" s="2">
        <v>0.0007696837</v>
      </c>
    </row>
    <row r="40" spans="2:7" ht="12.75" thickBot="1">
      <c r="B40" s="7" t="s">
        <v>46</v>
      </c>
      <c r="C40" s="18">
        <v>-0.003757</v>
      </c>
      <c r="D40" s="17" t="s">
        <v>47</v>
      </c>
      <c r="E40" s="18">
        <v>3.116429</v>
      </c>
      <c r="F40" s="17" t="s">
        <v>48</v>
      </c>
      <c r="G40" s="8">
        <v>55.067627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0.002265</v>
      </c>
      <c r="C4">
        <v>0.003758</v>
      </c>
      <c r="D4">
        <v>0.003756</v>
      </c>
      <c r="E4">
        <v>0.003757</v>
      </c>
      <c r="F4">
        <v>0.002078</v>
      </c>
      <c r="G4">
        <v>0.011709</v>
      </c>
    </row>
    <row r="5" spans="1:7" ht="12.75">
      <c r="A5" t="s">
        <v>13</v>
      </c>
      <c r="B5">
        <v>5.607794</v>
      </c>
      <c r="C5">
        <v>4.029613</v>
      </c>
      <c r="D5">
        <v>-0.456253</v>
      </c>
      <c r="E5">
        <v>-2.939695</v>
      </c>
      <c r="F5">
        <v>-7.250186</v>
      </c>
      <c r="G5">
        <v>6.362499</v>
      </c>
    </row>
    <row r="6" spans="1:7" ht="12.75">
      <c r="A6" t="s">
        <v>14</v>
      </c>
      <c r="B6" s="53">
        <v>-53.32624</v>
      </c>
      <c r="C6" s="53">
        <v>93.87528</v>
      </c>
      <c r="D6" s="53">
        <v>-10.02416</v>
      </c>
      <c r="E6" s="53">
        <v>60.38843</v>
      </c>
      <c r="F6" s="53">
        <v>-202.7569</v>
      </c>
      <c r="G6" s="53">
        <v>0.002993696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0.9447438</v>
      </c>
      <c r="C8" s="53">
        <v>1.672313</v>
      </c>
      <c r="D8" s="53">
        <v>0.4623737</v>
      </c>
      <c r="E8" s="53">
        <v>2.765778</v>
      </c>
      <c r="F8" s="53">
        <v>-4.288152</v>
      </c>
      <c r="G8" s="53">
        <v>0.7457944</v>
      </c>
    </row>
    <row r="9" spans="1:7" ht="12.75">
      <c r="A9" t="s">
        <v>17</v>
      </c>
      <c r="B9" s="53">
        <v>0.9310234</v>
      </c>
      <c r="C9" s="53">
        <v>-0.5798979</v>
      </c>
      <c r="D9" s="53">
        <v>0.1142203</v>
      </c>
      <c r="E9" s="53">
        <v>0.2043243</v>
      </c>
      <c r="F9" s="53">
        <v>-0.3785326</v>
      </c>
      <c r="G9" s="53">
        <v>0.02175603</v>
      </c>
    </row>
    <row r="10" spans="1:7" ht="12.75">
      <c r="A10" t="s">
        <v>18</v>
      </c>
      <c r="B10" s="53">
        <v>-0.08402758</v>
      </c>
      <c r="C10" s="53">
        <v>-1.308838</v>
      </c>
      <c r="D10" s="53">
        <v>-0.3841303</v>
      </c>
      <c r="E10" s="53">
        <v>-1.485842</v>
      </c>
      <c r="F10" s="53">
        <v>-1.653785</v>
      </c>
      <c r="G10" s="53">
        <v>-0.9972059</v>
      </c>
    </row>
    <row r="11" spans="1:7" ht="12.75">
      <c r="A11" t="s">
        <v>19</v>
      </c>
      <c r="B11" s="53">
        <v>2.442072</v>
      </c>
      <c r="C11" s="53">
        <v>0.6063693</v>
      </c>
      <c r="D11" s="53">
        <v>0.6526189</v>
      </c>
      <c r="E11" s="53">
        <v>0.5571731</v>
      </c>
      <c r="F11" s="53">
        <v>13.00634</v>
      </c>
      <c r="G11" s="53">
        <v>2.521707</v>
      </c>
    </row>
    <row r="12" spans="1:7" ht="12.75">
      <c r="A12" t="s">
        <v>20</v>
      </c>
      <c r="B12" s="53">
        <v>-0.04360439</v>
      </c>
      <c r="C12" s="53">
        <v>-0.1865898</v>
      </c>
      <c r="D12" s="53">
        <v>-0.7024089</v>
      </c>
      <c r="E12" s="53">
        <v>-0.7792235</v>
      </c>
      <c r="F12" s="53">
        <v>-0.3339875</v>
      </c>
      <c r="G12" s="53">
        <v>-0.452171</v>
      </c>
    </row>
    <row r="13" spans="1:7" ht="12.75">
      <c r="A13" t="s">
        <v>21</v>
      </c>
      <c r="B13" s="53">
        <v>0.1616203</v>
      </c>
      <c r="C13" s="53">
        <v>-0.02537946</v>
      </c>
      <c r="D13" s="53">
        <v>-0.08761893</v>
      </c>
      <c r="E13" s="53">
        <v>-0.003966586</v>
      </c>
      <c r="F13" s="53">
        <v>-0.1752477</v>
      </c>
      <c r="G13" s="53">
        <v>-0.02801446</v>
      </c>
    </row>
    <row r="14" spans="1:7" ht="12.75">
      <c r="A14" t="s">
        <v>22</v>
      </c>
      <c r="B14" s="53">
        <v>0.0955507</v>
      </c>
      <c r="C14" s="53">
        <v>0.06183576</v>
      </c>
      <c r="D14" s="53">
        <v>0.07889011</v>
      </c>
      <c r="E14" s="53">
        <v>0.1015754</v>
      </c>
      <c r="F14" s="53">
        <v>0.06752817</v>
      </c>
      <c r="G14" s="53">
        <v>0.08114905</v>
      </c>
    </row>
    <row r="15" spans="1:7" ht="12.75">
      <c r="A15" t="s">
        <v>23</v>
      </c>
      <c r="B15" s="53">
        <v>-0.3961289</v>
      </c>
      <c r="C15" s="53">
        <v>-0.2151442</v>
      </c>
      <c r="D15" s="53">
        <v>-0.1051353</v>
      </c>
      <c r="E15" s="53">
        <v>-0.1146482</v>
      </c>
      <c r="F15" s="53">
        <v>-0.4047325</v>
      </c>
      <c r="G15" s="53">
        <v>-0.2159684</v>
      </c>
    </row>
    <row r="16" spans="1:7" ht="12.75">
      <c r="A16" t="s">
        <v>24</v>
      </c>
      <c r="B16" s="53">
        <v>-0.01779753</v>
      </c>
      <c r="C16" s="53">
        <v>-0.04227404</v>
      </c>
      <c r="D16" s="53">
        <v>-0.02089115</v>
      </c>
      <c r="E16" s="53">
        <v>-0.04428193</v>
      </c>
      <c r="F16" s="53">
        <v>0.002600007</v>
      </c>
      <c r="G16" s="53">
        <v>-0.02809199</v>
      </c>
    </row>
    <row r="17" spans="1:7" ht="12.75">
      <c r="A17" t="s">
        <v>25</v>
      </c>
      <c r="B17" s="53">
        <v>-0.02462995</v>
      </c>
      <c r="C17" s="53">
        <v>-0.009886764</v>
      </c>
      <c r="D17" s="53">
        <v>-0.02635212</v>
      </c>
      <c r="E17" s="53">
        <v>-0.008468256</v>
      </c>
      <c r="F17" s="53">
        <v>-0.03534365</v>
      </c>
      <c r="G17" s="53">
        <v>-0.01903161</v>
      </c>
    </row>
    <row r="18" spans="1:7" ht="12.75">
      <c r="A18" t="s">
        <v>26</v>
      </c>
      <c r="B18" s="53">
        <v>0.04003001</v>
      </c>
      <c r="C18" s="53">
        <v>0.02022841</v>
      </c>
      <c r="D18" s="53">
        <v>0.04303827</v>
      </c>
      <c r="E18" s="53">
        <v>0.04818674</v>
      </c>
      <c r="F18" s="53">
        <v>0.04776897</v>
      </c>
      <c r="G18" s="53">
        <v>0.03898179</v>
      </c>
    </row>
    <row r="19" spans="1:7" ht="12.75">
      <c r="A19" t="s">
        <v>27</v>
      </c>
      <c r="B19" s="53">
        <v>-0.2126765</v>
      </c>
      <c r="C19" s="53">
        <v>-0.1803275</v>
      </c>
      <c r="D19" s="53">
        <v>-0.1867557</v>
      </c>
      <c r="E19" s="53">
        <v>-0.1861345</v>
      </c>
      <c r="F19" s="53">
        <v>-0.1560082</v>
      </c>
      <c r="G19" s="53">
        <v>-0.1847281</v>
      </c>
    </row>
    <row r="20" spans="1:7" ht="12.75">
      <c r="A20" t="s">
        <v>28</v>
      </c>
      <c r="B20" s="53">
        <v>-0.0004266023</v>
      </c>
      <c r="C20" s="53">
        <v>0.001133467</v>
      </c>
      <c r="D20" s="53">
        <v>0.003353882</v>
      </c>
      <c r="E20" s="53">
        <v>0.009188507</v>
      </c>
      <c r="F20" s="53">
        <v>0.00211629</v>
      </c>
      <c r="G20" s="53">
        <v>0.003510452</v>
      </c>
    </row>
    <row r="21" spans="1:7" ht="12.75">
      <c r="A21" t="s">
        <v>29</v>
      </c>
      <c r="B21" s="53">
        <v>-86.08701</v>
      </c>
      <c r="C21" s="53">
        <v>113.2702</v>
      </c>
      <c r="D21" s="53">
        <v>-86.68411</v>
      </c>
      <c r="E21" s="53">
        <v>17.54693</v>
      </c>
      <c r="F21" s="53">
        <v>14.04155</v>
      </c>
      <c r="G21" s="53">
        <v>0.01074512</v>
      </c>
    </row>
    <row r="22" spans="1:7" ht="12.75">
      <c r="A22" t="s">
        <v>30</v>
      </c>
      <c r="B22" s="53">
        <v>112.1606</v>
      </c>
      <c r="C22" s="53">
        <v>80.59401</v>
      </c>
      <c r="D22" s="53">
        <v>-9.125057</v>
      </c>
      <c r="E22" s="53">
        <v>-58.79457</v>
      </c>
      <c r="F22" s="53">
        <v>-145.0139</v>
      </c>
      <c r="G22" s="53">
        <v>0</v>
      </c>
    </row>
    <row r="23" spans="1:7" ht="12.75">
      <c r="A23" t="s">
        <v>31</v>
      </c>
      <c r="B23" s="53">
        <v>-1.45429</v>
      </c>
      <c r="C23" s="53">
        <v>-3.147079</v>
      </c>
      <c r="D23" s="53">
        <v>-1.426443</v>
      </c>
      <c r="E23" s="53">
        <v>-3.595888</v>
      </c>
      <c r="F23" s="53">
        <v>3.302455</v>
      </c>
      <c r="G23" s="53">
        <v>-1.7375</v>
      </c>
    </row>
    <row r="24" spans="1:7" ht="12.75">
      <c r="A24" t="s">
        <v>32</v>
      </c>
      <c r="B24" s="53">
        <v>-0.4007503</v>
      </c>
      <c r="C24" s="53">
        <v>-5.352249</v>
      </c>
      <c r="D24" s="53">
        <v>1.992526</v>
      </c>
      <c r="E24" s="53">
        <v>-0.1396304</v>
      </c>
      <c r="F24" s="53">
        <v>-0.3083282</v>
      </c>
      <c r="G24" s="53">
        <v>-0.9415462</v>
      </c>
    </row>
    <row r="25" spans="1:7" ht="12.75">
      <c r="A25" t="s">
        <v>33</v>
      </c>
      <c r="B25" s="53">
        <v>-0.5330799</v>
      </c>
      <c r="C25" s="53">
        <v>-0.5921245</v>
      </c>
      <c r="D25" s="53">
        <v>-0.1251635</v>
      </c>
      <c r="E25" s="53">
        <v>-1.036509</v>
      </c>
      <c r="F25" s="53">
        <v>-1.564016</v>
      </c>
      <c r="G25" s="53">
        <v>-0.7074555</v>
      </c>
    </row>
    <row r="26" spans="1:7" ht="12.75">
      <c r="A26" t="s">
        <v>34</v>
      </c>
      <c r="B26" s="53">
        <v>0.7954927</v>
      </c>
      <c r="C26" s="53">
        <v>0.3400427</v>
      </c>
      <c r="D26" s="53">
        <v>0.2735891</v>
      </c>
      <c r="E26" s="53">
        <v>-0.1590789</v>
      </c>
      <c r="F26" s="53">
        <v>1.563303</v>
      </c>
      <c r="G26" s="53">
        <v>0.4327366</v>
      </c>
    </row>
    <row r="27" spans="1:7" ht="12.75">
      <c r="A27" t="s">
        <v>35</v>
      </c>
      <c r="B27" s="53">
        <v>-0.01784971</v>
      </c>
      <c r="C27" s="53">
        <v>0.1193311</v>
      </c>
      <c r="D27" s="53">
        <v>0.1054633</v>
      </c>
      <c r="E27" s="53">
        <v>0.07912546</v>
      </c>
      <c r="F27" s="53">
        <v>0.397036</v>
      </c>
      <c r="G27" s="53">
        <v>0.123374</v>
      </c>
    </row>
    <row r="28" spans="1:7" ht="12.75">
      <c r="A28" t="s">
        <v>36</v>
      </c>
      <c r="B28" s="53">
        <v>0.07019688</v>
      </c>
      <c r="C28" s="53">
        <v>-0.3246782</v>
      </c>
      <c r="D28" s="53">
        <v>0.3823904</v>
      </c>
      <c r="E28" s="53">
        <v>0.4826571</v>
      </c>
      <c r="F28" s="53">
        <v>-0.06132483</v>
      </c>
      <c r="G28" s="53">
        <v>0.1320259</v>
      </c>
    </row>
    <row r="29" spans="1:7" ht="12.75">
      <c r="A29" t="s">
        <v>37</v>
      </c>
      <c r="B29" s="53">
        <v>0.04080725</v>
      </c>
      <c r="C29" s="53">
        <v>-0.02827541</v>
      </c>
      <c r="D29" s="53">
        <v>-0.100339</v>
      </c>
      <c r="E29" s="53">
        <v>0.01652396</v>
      </c>
      <c r="F29" s="53">
        <v>-0.1109569</v>
      </c>
      <c r="G29" s="53">
        <v>-0.0358133</v>
      </c>
    </row>
    <row r="30" spans="1:7" ht="12.75">
      <c r="A30" t="s">
        <v>38</v>
      </c>
      <c r="B30" s="53">
        <v>0.07425742</v>
      </c>
      <c r="C30" s="53">
        <v>0.06678847</v>
      </c>
      <c r="D30" s="53">
        <v>0.05811206</v>
      </c>
      <c r="E30" s="53">
        <v>0.0133931</v>
      </c>
      <c r="F30" s="53">
        <v>0.3887601</v>
      </c>
      <c r="G30" s="53">
        <v>0.09577561</v>
      </c>
    </row>
    <row r="31" spans="1:7" ht="12.75">
      <c r="A31" t="s">
        <v>39</v>
      </c>
      <c r="B31" s="53">
        <v>0.0282092</v>
      </c>
      <c r="C31" s="53">
        <v>0.04580167</v>
      </c>
      <c r="D31" s="53">
        <v>-0.03661079</v>
      </c>
      <c r="E31" s="53">
        <v>-0.008423994</v>
      </c>
      <c r="F31" s="53">
        <v>0.07669429</v>
      </c>
      <c r="G31" s="53">
        <v>0.01448435</v>
      </c>
    </row>
    <row r="32" spans="1:7" ht="12.75">
      <c r="A32" t="s">
        <v>40</v>
      </c>
      <c r="B32" s="53">
        <v>0.004625561</v>
      </c>
      <c r="C32" s="53">
        <v>0.02108907</v>
      </c>
      <c r="D32" s="53">
        <v>0.03401688</v>
      </c>
      <c r="E32" s="53">
        <v>0.05590855</v>
      </c>
      <c r="F32" s="53">
        <v>0.02986219</v>
      </c>
      <c r="G32" s="53">
        <v>0.03135794</v>
      </c>
    </row>
    <row r="33" spans="1:7" ht="12.75">
      <c r="A33" t="s">
        <v>41</v>
      </c>
      <c r="B33" s="53">
        <v>0.1074792</v>
      </c>
      <c r="C33" s="53">
        <v>0.05231124</v>
      </c>
      <c r="D33" s="53">
        <v>0.08308304</v>
      </c>
      <c r="E33" s="53">
        <v>0.06475886</v>
      </c>
      <c r="F33" s="53">
        <v>0.06149346</v>
      </c>
      <c r="G33" s="53">
        <v>0.07193283</v>
      </c>
    </row>
    <row r="34" spans="1:7" ht="12.75">
      <c r="A34" t="s">
        <v>42</v>
      </c>
      <c r="B34" s="53">
        <v>-0.01827655</v>
      </c>
      <c r="C34" s="53">
        <v>-0.009343476</v>
      </c>
      <c r="D34" s="53">
        <v>-0.0005956558</v>
      </c>
      <c r="E34" s="53">
        <v>0.001667442</v>
      </c>
      <c r="F34" s="53">
        <v>-0.01117539</v>
      </c>
      <c r="G34" s="53">
        <v>-0.006124987</v>
      </c>
    </row>
    <row r="35" spans="1:7" ht="12.75">
      <c r="A35" t="s">
        <v>43</v>
      </c>
      <c r="B35" s="53">
        <v>0.0005577656</v>
      </c>
      <c r="C35" s="53">
        <v>-0.002274581</v>
      </c>
      <c r="D35" s="53">
        <v>-0.007735158</v>
      </c>
      <c r="E35" s="53">
        <v>-0.008166455</v>
      </c>
      <c r="F35" s="53">
        <v>0.002644079</v>
      </c>
      <c r="G35" s="53">
        <v>-0.003940985</v>
      </c>
    </row>
    <row r="36" spans="1:6" ht="12.75">
      <c r="A36" t="s">
        <v>44</v>
      </c>
      <c r="B36" s="53">
        <v>20.95032</v>
      </c>
      <c r="C36" s="53">
        <v>20.94727</v>
      </c>
      <c r="D36" s="53">
        <v>20.95642</v>
      </c>
      <c r="E36" s="53">
        <v>20.95337</v>
      </c>
      <c r="F36" s="53">
        <v>20.96558</v>
      </c>
    </row>
    <row r="37" spans="1:6" ht="12.75">
      <c r="A37" t="s">
        <v>45</v>
      </c>
      <c r="B37" s="53">
        <v>0.1739502</v>
      </c>
      <c r="C37" s="53">
        <v>0.1296997</v>
      </c>
      <c r="D37" s="53">
        <v>0.08951823</v>
      </c>
      <c r="E37" s="53">
        <v>0.07934571</v>
      </c>
      <c r="F37" s="53">
        <v>0.05696615</v>
      </c>
    </row>
    <row r="38" spans="1:7" ht="12.75">
      <c r="A38" t="s">
        <v>55</v>
      </c>
      <c r="B38" s="53">
        <v>9.228444E-05</v>
      </c>
      <c r="C38" s="53">
        <v>-0.0001611294</v>
      </c>
      <c r="D38" s="53">
        <v>1.690658E-05</v>
      </c>
      <c r="E38" s="53">
        <v>-0.0001024814</v>
      </c>
      <c r="F38" s="53">
        <v>0.0003449604</v>
      </c>
      <c r="G38" s="53">
        <v>0.0002583376</v>
      </c>
    </row>
    <row r="39" spans="1:7" ht="12.75">
      <c r="A39" t="s">
        <v>56</v>
      </c>
      <c r="B39" s="53">
        <v>0.0001453129</v>
      </c>
      <c r="C39" s="53">
        <v>-0.0001912607</v>
      </c>
      <c r="D39" s="53">
        <v>0.0001473784</v>
      </c>
      <c r="E39" s="53">
        <v>-3.043231E-05</v>
      </c>
      <c r="F39" s="53">
        <v>-1.886823E-05</v>
      </c>
      <c r="G39" s="53">
        <v>0.0007696837</v>
      </c>
    </row>
    <row r="40" spans="2:7" ht="12.75">
      <c r="B40" t="s">
        <v>46</v>
      </c>
      <c r="C40">
        <v>-0.003757</v>
      </c>
      <c r="D40" t="s">
        <v>47</v>
      </c>
      <c r="E40">
        <v>3.116429</v>
      </c>
      <c r="F40" t="s">
        <v>48</v>
      </c>
      <c r="G40">
        <v>55.067627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9.228444563450869E-05</v>
      </c>
      <c r="C50">
        <f>-0.017/(C7*C7+C22*C22)*(C21*C22+C6*C7)</f>
        <v>-0.00016112942294576346</v>
      </c>
      <c r="D50">
        <f>-0.017/(D7*D7+D22*D22)*(D21*D22+D6*D7)</f>
        <v>1.6906588356841142E-05</v>
      </c>
      <c r="E50">
        <f>-0.017/(E7*E7+E22*E22)*(E21*E22+E6*E7)</f>
        <v>-0.00010248140550656779</v>
      </c>
      <c r="F50">
        <f>-0.017/(F7*F7+F22*F22)*(F21*F22+F6*F7)</f>
        <v>0.00034496034556900874</v>
      </c>
      <c r="G50">
        <f>(B50*B$4+C50*C$4+D50*D$4+E50*E$4+F50*F$4)/SUM(B$4:F$4)</f>
        <v>-7.646974481212912E-08</v>
      </c>
    </row>
    <row r="51" spans="1:7" ht="12.75">
      <c r="A51" t="s">
        <v>59</v>
      </c>
      <c r="B51">
        <f>-0.017/(B7*B7+B22*B22)*(B21*B7-B6*B22)</f>
        <v>0.00014531284912069664</v>
      </c>
      <c r="C51">
        <f>-0.017/(C7*C7+C22*C22)*(C21*C7-C6*C22)</f>
        <v>-0.00019126073336758151</v>
      </c>
      <c r="D51">
        <f>-0.017/(D7*D7+D22*D22)*(D21*D7-D6*D22)</f>
        <v>0.00014737841435824318</v>
      </c>
      <c r="E51">
        <f>-0.017/(E7*E7+E22*E22)*(E21*E7-E6*E22)</f>
        <v>-3.043231601697543E-05</v>
      </c>
      <c r="F51">
        <f>-0.017/(F7*F7+F22*F22)*(F21*F7-F6*F22)</f>
        <v>-1.8868230494369034E-05</v>
      </c>
      <c r="G51">
        <f>(B51*B$4+C51*C$4+D51*D$4+E51*E$4+F51*F$4)/SUM(B$4:F$4)</f>
        <v>6.652169430954505E-07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10000.035119080141</v>
      </c>
      <c r="C62">
        <f>C7+(2/0.017)*(C8*C50-C23*C51)</f>
        <v>9999.897485709862</v>
      </c>
      <c r="D62">
        <f>D7+(2/0.017)*(D8*D50-D23*D51)</f>
        <v>10000.02565224345</v>
      </c>
      <c r="E62">
        <f>E7+(2/0.017)*(E8*E50-E23*E51)</f>
        <v>9999.953779762736</v>
      </c>
      <c r="F62">
        <f>F7+(2/0.017)*(F8*F50-F23*F51)</f>
        <v>9999.833302245455</v>
      </c>
    </row>
    <row r="63" spans="1:6" ht="12.75">
      <c r="A63" t="s">
        <v>67</v>
      </c>
      <c r="B63">
        <f>B8+(3/0.017)*(B9*B50-B24*B51)</f>
        <v>0.9701825905095405</v>
      </c>
      <c r="C63">
        <f>C8+(3/0.017)*(C9*C50-C24*C51)</f>
        <v>1.5081536256038626</v>
      </c>
      <c r="D63">
        <f>D8+(3/0.017)*(D9*D50-D24*D51)</f>
        <v>0.4108929505552686</v>
      </c>
      <c r="E63">
        <f>E8+(3/0.017)*(E9*E50-E24*E51)</f>
        <v>2.7613329321350255</v>
      </c>
      <c r="F63">
        <f>F8+(3/0.017)*(F9*F50-F24*F51)</f>
        <v>-4.312221943067762</v>
      </c>
    </row>
    <row r="64" spans="1:6" ht="12.75">
      <c r="A64" t="s">
        <v>68</v>
      </c>
      <c r="B64">
        <f>B9+(4/0.017)*(B10*B50-B25*B51)</f>
        <v>0.9474254989269804</v>
      </c>
      <c r="C64">
        <f>C9+(4/0.017)*(C10*C50-C25*C51)</f>
        <v>-0.5569232775165707</v>
      </c>
      <c r="D64">
        <f>D9+(4/0.017)*(D10*D50-D25*D51)</f>
        <v>0.11703255066071484</v>
      </c>
      <c r="E64">
        <f>E9+(4/0.017)*(E10*E50-E25*E51)</f>
        <v>0.2327308428419413</v>
      </c>
      <c r="F64">
        <f>F9+(4/0.017)*(F10*F50-F25*F51)</f>
        <v>-0.5197091787015822</v>
      </c>
    </row>
    <row r="65" spans="1:6" ht="12.75">
      <c r="A65" t="s">
        <v>69</v>
      </c>
      <c r="B65">
        <f>B10+(5/0.017)*(B11*B50-B26*B51)</f>
        <v>-0.051742300580046974</v>
      </c>
      <c r="C65">
        <f>C10+(5/0.017)*(C11*C50-C26*C51)</f>
        <v>-1.3184459762419805</v>
      </c>
      <c r="D65">
        <f>D10+(5/0.017)*(D11*D50-D26*D51)</f>
        <v>-0.39274429077867773</v>
      </c>
      <c r="E65">
        <f>E10+(5/0.017)*(E11*E50-E26*E51)</f>
        <v>-1.504059947574966</v>
      </c>
      <c r="F65">
        <f>F10+(5/0.017)*(F11*F50-F26*F51)</f>
        <v>-0.3255002051986591</v>
      </c>
    </row>
    <row r="66" spans="1:6" ht="12.75">
      <c r="A66" t="s">
        <v>70</v>
      </c>
      <c r="B66">
        <f>B11+(6/0.017)*(B12*B50-B27*B51)</f>
        <v>2.441567218326246</v>
      </c>
      <c r="C66">
        <f>C11+(6/0.017)*(C12*C50-C27*C51)</f>
        <v>0.6250358154709855</v>
      </c>
      <c r="D66">
        <f>D11+(6/0.017)*(D12*D50-D27*D51)</f>
        <v>0.6429418345679521</v>
      </c>
      <c r="E66">
        <f>E11+(6/0.017)*(E12*E50-E27*E51)</f>
        <v>0.5862074142896901</v>
      </c>
      <c r="F66">
        <f>F11+(6/0.017)*(F12*F50-F27*F51)</f>
        <v>12.968320796475352</v>
      </c>
    </row>
    <row r="67" spans="1:6" ht="12.75">
      <c r="A67" t="s">
        <v>71</v>
      </c>
      <c r="B67">
        <f>B12+(7/0.017)*(B13*B50-B28*B51)</f>
        <v>-0.04166311246492969</v>
      </c>
      <c r="C67">
        <f>C12+(7/0.017)*(C13*C50-C28*C51)</f>
        <v>-0.21047578178070225</v>
      </c>
      <c r="D67">
        <f>D12+(7/0.017)*(D13*D50-D28*D51)</f>
        <v>-0.7262243115292435</v>
      </c>
      <c r="E67">
        <f>E12+(7/0.017)*(E13*E50-E28*E51)</f>
        <v>-0.7730079633574319</v>
      </c>
      <c r="F67">
        <f>F12+(7/0.017)*(F13*F50-F28*F51)</f>
        <v>-0.3593565698386761</v>
      </c>
    </row>
    <row r="68" spans="1:6" ht="12.75">
      <c r="A68" t="s">
        <v>72</v>
      </c>
      <c r="B68">
        <f>B13+(8/0.017)*(B14*B50-B29*B51)</f>
        <v>0.16297937087868644</v>
      </c>
      <c r="C68">
        <f>C13+(8/0.017)*(C14*C50-C29*C51)</f>
        <v>-0.032613123990156125</v>
      </c>
      <c r="D68">
        <f>D13+(8/0.017)*(D14*D50-D29*D51)</f>
        <v>-0.0800323110195352</v>
      </c>
      <c r="E68">
        <f>E13+(8/0.017)*(E14*E50-E29*E51)</f>
        <v>-0.008628575357327042</v>
      </c>
      <c r="F68">
        <f>F13+(8/0.017)*(F14*F50-F29*F51)</f>
        <v>-0.16527076800249313</v>
      </c>
    </row>
    <row r="69" spans="1:6" ht="12.75">
      <c r="A69" t="s">
        <v>73</v>
      </c>
      <c r="B69">
        <f>B14+(9/0.017)*(B15*B50-B30*B51)</f>
        <v>0.07048459183272121</v>
      </c>
      <c r="C69">
        <f>C14+(9/0.017)*(C15*C50-C30*C51)</f>
        <v>0.0869510925258494</v>
      </c>
      <c r="D69">
        <f>D14+(9/0.017)*(D15*D50-D30*D51)</f>
        <v>0.07341496397230136</v>
      </c>
      <c r="E69">
        <f>E14+(9/0.017)*(E15*E50-E30*E51)</f>
        <v>0.10801140150223561</v>
      </c>
      <c r="F69">
        <f>F14+(9/0.017)*(F15*F50-F30*F51)</f>
        <v>-0.002503184764867869</v>
      </c>
    </row>
    <row r="70" spans="1:6" ht="12.75">
      <c r="A70" t="s">
        <v>74</v>
      </c>
      <c r="B70">
        <f>B15+(10/0.017)*(B16*B50-B31*B51)</f>
        <v>-0.39950630847831126</v>
      </c>
      <c r="C70">
        <f>C15+(10/0.017)*(C16*C50-C31*C51)</f>
        <v>-0.20598440431503173</v>
      </c>
      <c r="D70">
        <f>D15+(10/0.017)*(D16*D50-D31*D51)</f>
        <v>-0.10216915758514612</v>
      </c>
      <c r="E70">
        <f>E15+(10/0.017)*(E16*E50-E31*E51)</f>
        <v>-0.11212954542505274</v>
      </c>
      <c r="F70">
        <f>F15+(10/0.017)*(F16*F50-F31*F51)</f>
        <v>-0.40335368537969185</v>
      </c>
    </row>
    <row r="71" spans="1:6" ht="12.75">
      <c r="A71" t="s">
        <v>75</v>
      </c>
      <c r="B71">
        <f>B16+(11/0.017)*(B17*B50-B32*B51)</f>
        <v>-0.019703192471995274</v>
      </c>
      <c r="C71">
        <f>C16+(11/0.017)*(C17*C50-C32*C51)</f>
        <v>-0.038633324982589805</v>
      </c>
      <c r="D71">
        <f>D16+(11/0.017)*(D17*D50-D32*D51)</f>
        <v>-0.024423365358284228</v>
      </c>
      <c r="E71">
        <f>E16+(11/0.017)*(E17*E50-E32*E51)</f>
        <v>-0.042619464127886864</v>
      </c>
      <c r="F71">
        <f>F16+(11/0.017)*(F17*F50-F32*F51)</f>
        <v>-0.004924453080618705</v>
      </c>
    </row>
    <row r="72" spans="1:6" ht="12.75">
      <c r="A72" t="s">
        <v>76</v>
      </c>
      <c r="B72">
        <f>B17+(12/0.017)*(B18*B50-B33*B51)</f>
        <v>-0.03304686399408424</v>
      </c>
      <c r="C72">
        <f>C17+(12/0.017)*(C18*C50-C33*C51)</f>
        <v>-0.0051250975797478195</v>
      </c>
      <c r="D72">
        <f>D17+(12/0.017)*(D18*D50-D33*D51)</f>
        <v>-0.0344817786217284</v>
      </c>
      <c r="E72">
        <f>E17+(12/0.017)*(E18*E50-E33*E51)</f>
        <v>-0.010562949705572105</v>
      </c>
      <c r="F72">
        <f>F17+(12/0.017)*(F18*F50-F33*F51)</f>
        <v>-0.022892821875869263</v>
      </c>
    </row>
    <row r="73" spans="1:6" ht="12.75">
      <c r="A73" t="s">
        <v>77</v>
      </c>
      <c r="B73">
        <f>B18+(13/0.017)*(B19*B50-B34*B51)</f>
        <v>0.027052251203407096</v>
      </c>
      <c r="C73">
        <f>C18+(13/0.017)*(C19*C50-C34*C51)</f>
        <v>0.041081194545633345</v>
      </c>
      <c r="D73">
        <f>D18+(13/0.017)*(D19*D50-D34*D51)</f>
        <v>0.04069091740196921</v>
      </c>
      <c r="E73">
        <f>E18+(13/0.017)*(E19*E50-E34*E51)</f>
        <v>0.06281255769628828</v>
      </c>
      <c r="F73">
        <f>F18+(13/0.017)*(F19*F50-F34*F51)</f>
        <v>0.006453821092130267</v>
      </c>
    </row>
    <row r="74" spans="1:6" ht="12.75">
      <c r="A74" t="s">
        <v>78</v>
      </c>
      <c r="B74">
        <f>B19+(14/0.017)*(B20*B50-B35*B51)</f>
        <v>-0.21277566880666776</v>
      </c>
      <c r="C74">
        <f>C19+(14/0.017)*(C20*C50-C35*C51)</f>
        <v>-0.18083617181136638</v>
      </c>
      <c r="D74">
        <f>D19+(14/0.017)*(D20*D50-D35*D51)</f>
        <v>-0.18577018398087608</v>
      </c>
      <c r="E74">
        <f>E19+(14/0.017)*(E20*E50-E35*E51)</f>
        <v>-0.18711464432448913</v>
      </c>
      <c r="F74">
        <f>F19+(14/0.017)*(F20*F50-F35*F51)</f>
        <v>-0.15536590864091873</v>
      </c>
    </row>
    <row r="75" spans="1:6" ht="12.75">
      <c r="A75" t="s">
        <v>79</v>
      </c>
      <c r="B75" s="53">
        <f>B20</f>
        <v>-0.0004266023</v>
      </c>
      <c r="C75" s="53">
        <f>C20</f>
        <v>0.001133467</v>
      </c>
      <c r="D75" s="53">
        <f>D20</f>
        <v>0.003353882</v>
      </c>
      <c r="E75" s="53">
        <f>E20</f>
        <v>0.009188507</v>
      </c>
      <c r="F75" s="53">
        <f>F20</f>
        <v>0.00211629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112.16096177256769</v>
      </c>
      <c r="C82">
        <f>C22+(2/0.017)*(C8*C51+C23*C50)</f>
        <v>80.61603814263935</v>
      </c>
      <c r="D82">
        <f>D22+(2/0.017)*(D8*D51+D23*D50)</f>
        <v>-9.119877280219828</v>
      </c>
      <c r="E82">
        <f>E22+(2/0.017)*(E8*E51+E23*E50)</f>
        <v>-58.761117926334656</v>
      </c>
      <c r="F82">
        <f>F22+(2/0.017)*(F8*F51+F23*F50)</f>
        <v>-144.87035578136977</v>
      </c>
    </row>
    <row r="83" spans="1:6" ht="12.75">
      <c r="A83" t="s">
        <v>82</v>
      </c>
      <c r="B83">
        <f>B23+(3/0.017)*(B9*B51+B24*B50)</f>
        <v>-1.436941768780234</v>
      </c>
      <c r="C83">
        <f>C23+(3/0.017)*(C9*C51+C24*C50)</f>
        <v>-2.9753172663886427</v>
      </c>
      <c r="D83">
        <f>D23+(3/0.017)*(D9*D51+D24*D50)</f>
        <v>-1.4175276311340306</v>
      </c>
      <c r="E83">
        <f>E23+(3/0.017)*(E9*E51+E24*E50)</f>
        <v>-3.5944600956513124</v>
      </c>
      <c r="F83">
        <f>F23+(3/0.017)*(F9*F51+F24*F50)</f>
        <v>3.284945806692782</v>
      </c>
    </row>
    <row r="84" spans="1:6" ht="12.75">
      <c r="A84" t="s">
        <v>83</v>
      </c>
      <c r="B84">
        <f>B24+(4/0.017)*(B10*B51+B25*B50)</f>
        <v>-0.4151985988482157</v>
      </c>
      <c r="C84">
        <f>C24+(4/0.017)*(C10*C51+C25*C50)</f>
        <v>-5.270898883591433</v>
      </c>
      <c r="D84">
        <f>D24+(4/0.017)*(D10*D51+D25*D50)</f>
        <v>1.9787075053428806</v>
      </c>
      <c r="E84">
        <f>E24+(4/0.017)*(E10*E51+E25*E50)</f>
        <v>-0.10399733825047014</v>
      </c>
      <c r="F84">
        <f>F24+(4/0.017)*(F10*F51+F25*F50)</f>
        <v>-0.42793278900407733</v>
      </c>
    </row>
    <row r="85" spans="1:6" ht="12.75">
      <c r="A85" t="s">
        <v>84</v>
      </c>
      <c r="B85">
        <f>B25+(5/0.017)*(B11*B51+B26*B50)</f>
        <v>-0.40711635796950696</v>
      </c>
      <c r="C85">
        <f>C25+(5/0.017)*(C11*C51+C26*C50)</f>
        <v>-0.6423496532463254</v>
      </c>
      <c r="D85">
        <f>D25+(5/0.017)*(D11*D51+D26*D50)</f>
        <v>-0.0955142656015178</v>
      </c>
      <c r="E85">
        <f>E25+(5/0.017)*(E11*E51+E26*E50)</f>
        <v>-1.036701187822623</v>
      </c>
      <c r="F85">
        <f>F25+(5/0.017)*(F11*F51+F26*F50)</f>
        <v>-1.4775833758526657</v>
      </c>
    </row>
    <row r="86" spans="1:6" ht="12.75">
      <c r="A86" t="s">
        <v>85</v>
      </c>
      <c r="B86">
        <f>B26+(6/0.017)*(B12*B51+B27*B50)</f>
        <v>0.7926749839751212</v>
      </c>
      <c r="C86">
        <f>C26+(6/0.017)*(C12*C51+C27*C50)</f>
        <v>0.3458519531897978</v>
      </c>
      <c r="D86">
        <f>D26+(6/0.017)*(D12*D51+D27*D50)</f>
        <v>0.23768196400708336</v>
      </c>
      <c r="E86">
        <f>E26+(6/0.017)*(E12*E51+E27*E50)</f>
        <v>-0.15357136325375295</v>
      </c>
      <c r="F86">
        <f>F26+(6/0.017)*(F12*F51+F27*F50)</f>
        <v>1.6138665631396147</v>
      </c>
    </row>
    <row r="87" spans="1:6" ht="12.75">
      <c r="A87" t="s">
        <v>86</v>
      </c>
      <c r="B87">
        <f>B27+(7/0.017)*(B13*B51+B28*B50)</f>
        <v>-0.005511762648606061</v>
      </c>
      <c r="C87">
        <f>C27+(7/0.017)*(C13*C51+C28*C50)</f>
        <v>0.14287140211694097</v>
      </c>
      <c r="D87">
        <f>D27+(7/0.017)*(D13*D51+D28*D50)</f>
        <v>0.1028081498113349</v>
      </c>
      <c r="E87">
        <f>E27+(7/0.017)*(E13*E51+E28*E50)</f>
        <v>0.05880789181709148</v>
      </c>
      <c r="F87">
        <f>F27+(7/0.017)*(F13*F51+F28*F50)</f>
        <v>0.3896868150670077</v>
      </c>
    </row>
    <row r="88" spans="1:6" ht="12.75">
      <c r="A88" t="s">
        <v>87</v>
      </c>
      <c r="B88">
        <f>B28+(8/0.017)*(B14*B51+B29*B50)</f>
        <v>0.078503053598398</v>
      </c>
      <c r="C88">
        <f>C28+(8/0.017)*(C14*C51+C29*C50)</f>
        <v>-0.3280997304983938</v>
      </c>
      <c r="D88">
        <f>D28+(8/0.017)*(D14*D51+D29*D50)</f>
        <v>0.3870634866593931</v>
      </c>
      <c r="E88">
        <f>E28+(8/0.017)*(E14*E51+E29*E50)</f>
        <v>0.4804055360857953</v>
      </c>
      <c r="F88">
        <f>F28+(8/0.017)*(F14*F51+F29*F50)</f>
        <v>-0.07993653242055947</v>
      </c>
    </row>
    <row r="89" spans="1:6" ht="12.75">
      <c r="A89" t="s">
        <v>88</v>
      </c>
      <c r="B89">
        <f>B29+(9/0.017)*(B15*B51+B30*B50)</f>
        <v>0.013960877755771307</v>
      </c>
      <c r="C89">
        <f>C29+(9/0.017)*(C15*C51+C30*C50)</f>
        <v>-0.012188148319337604</v>
      </c>
      <c r="D89">
        <f>D29+(9/0.017)*(D15*D51+D30*D50)</f>
        <v>-0.10802192789240067</v>
      </c>
      <c r="E89">
        <f>E29+(9/0.017)*(E15*E51+E30*E50)</f>
        <v>0.01764444228645803</v>
      </c>
      <c r="F89">
        <f>F29+(9/0.017)*(F15*F51+F30*F50)</f>
        <v>-0.03591627406811519</v>
      </c>
    </row>
    <row r="90" spans="1:6" ht="12.75">
      <c r="A90" t="s">
        <v>89</v>
      </c>
      <c r="B90">
        <f>B30+(10/0.017)*(B16*B51+B31*B50)</f>
        <v>0.07426745564245996</v>
      </c>
      <c r="C90">
        <f>C30+(10/0.017)*(C16*C51+C31*C50)</f>
        <v>0.06720339190338717</v>
      </c>
      <c r="D90">
        <f>D30+(10/0.017)*(D16*D51+D31*D50)</f>
        <v>0.05593684346054767</v>
      </c>
      <c r="E90">
        <f>E30+(10/0.017)*(E16*E51+E31*E50)</f>
        <v>0.014693632019235575</v>
      </c>
      <c r="F90">
        <f>F30+(10/0.017)*(F16*F51+F31*F50)</f>
        <v>0.40429388308835695</v>
      </c>
    </row>
    <row r="91" spans="1:6" ht="12.75">
      <c r="A91" t="s">
        <v>90</v>
      </c>
      <c r="B91">
        <f>B31+(11/0.017)*(B17*B51+B32*B50)</f>
        <v>0.0261695535511039</v>
      </c>
      <c r="C91">
        <f>C31+(11/0.017)*(C17*C51+C32*C50)</f>
        <v>0.04482647474063549</v>
      </c>
      <c r="D91">
        <f>D31+(11/0.017)*(D17*D51+D32*D50)</f>
        <v>-0.0387516645297397</v>
      </c>
      <c r="E91">
        <f>E31+(11/0.017)*(E17*E51+E32*E50)</f>
        <v>-0.011964621032495605</v>
      </c>
      <c r="F91">
        <f>F31+(11/0.017)*(F17*F51+F32*F50)</f>
        <v>0.08379132404012686</v>
      </c>
    </row>
    <row r="92" spans="1:6" ht="12.75">
      <c r="A92" t="s">
        <v>91</v>
      </c>
      <c r="B92">
        <f>B32+(12/0.017)*(B18*B51+B33*B50)</f>
        <v>0.01573299619482621</v>
      </c>
      <c r="C92">
        <f>C32+(12/0.017)*(C18*C51+C33*C50)</f>
        <v>0.012408283802655913</v>
      </c>
      <c r="D92">
        <f>D32+(12/0.017)*(D18*D51+D33*D50)</f>
        <v>0.03948574782073194</v>
      </c>
      <c r="E92">
        <f>E32+(12/0.017)*(E18*E51+E33*E50)</f>
        <v>0.050188776053192316</v>
      </c>
      <c r="F92">
        <f>F32+(12/0.017)*(F18*F51+F33*F50)</f>
        <v>0.04419971184145559</v>
      </c>
    </row>
    <row r="93" spans="1:6" ht="12.75">
      <c r="A93" t="s">
        <v>92</v>
      </c>
      <c r="B93">
        <f>B33+(13/0.017)*(B19*B51+B34*B50)</f>
        <v>0.08255646454521001</v>
      </c>
      <c r="C93">
        <f>C33+(13/0.017)*(C19*C51+C34*C50)</f>
        <v>0.0798368884884054</v>
      </c>
      <c r="D93">
        <f>D33+(13/0.017)*(D19*D51+D34*D50)</f>
        <v>0.06202775865911192</v>
      </c>
      <c r="E93">
        <f>E33+(13/0.017)*(E19*E51+E34*E50)</f>
        <v>0.06895986515510079</v>
      </c>
      <c r="F93">
        <f>F33+(13/0.017)*(F19*F51+F34*F50)</f>
        <v>0.060796455273203605</v>
      </c>
    </row>
    <row r="94" spans="1:6" ht="12.75">
      <c r="A94" t="s">
        <v>93</v>
      </c>
      <c r="B94">
        <f>B34+(14/0.017)*(B20*B51+B35*B50)</f>
        <v>-0.018285211640617777</v>
      </c>
      <c r="C94">
        <f>C34+(14/0.017)*(C20*C51+C35*C50)</f>
        <v>-0.00922018195763081</v>
      </c>
      <c r="D94">
        <f>D34+(14/0.017)*(D20*D51+D35*D50)</f>
        <v>-0.00029629077029827216</v>
      </c>
      <c r="E94">
        <f>E34+(14/0.017)*(E20*E51+E35*E50)</f>
        <v>0.0021263803133653686</v>
      </c>
      <c r="F94">
        <f>F34+(14/0.017)*(F20*F51+F35*F50)</f>
        <v>-0.010457130905144493</v>
      </c>
    </row>
    <row r="95" spans="1:6" ht="12.75">
      <c r="A95" t="s">
        <v>94</v>
      </c>
      <c r="B95" s="53">
        <f>B35</f>
        <v>0.0005577656</v>
      </c>
      <c r="C95" s="53">
        <f>C35</f>
        <v>-0.002274581</v>
      </c>
      <c r="D95" s="53">
        <f>D35</f>
        <v>-0.007735158</v>
      </c>
      <c r="E95" s="53">
        <f>E35</f>
        <v>-0.008166455</v>
      </c>
      <c r="F95" s="53">
        <f>F35</f>
        <v>0.002644079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0.9701791833294914</v>
      </c>
      <c r="C103">
        <f>C63*10000/C62</f>
        <v>1.5081690864921935</v>
      </c>
      <c r="D103">
        <f>D63*10000/D62</f>
        <v>0.4108918965253724</v>
      </c>
      <c r="E103">
        <f>E63*10000/E62</f>
        <v>2.7613456951403452</v>
      </c>
      <c r="F103">
        <f>F63*10000/F62</f>
        <v>-4.312293828037569</v>
      </c>
      <c r="G103">
        <f>AVERAGE(C103:E103)</f>
        <v>1.5601355593859705</v>
      </c>
      <c r="H103">
        <f>STDEV(C103:E103)</f>
        <v>1.1760882834994373</v>
      </c>
      <c r="I103">
        <f>(B103*B4+C103*C4+D103*D4+E103*E4+F103*F4)/SUM(B4:F4)</f>
        <v>0.6930891791090347</v>
      </c>
      <c r="K103">
        <f>(LN(H103)+LN(H123))/2-LN(K114*K115^3)</f>
        <v>-3.7400311222679634</v>
      </c>
    </row>
    <row r="104" spans="1:11" ht="12.75">
      <c r="A104" t="s">
        <v>68</v>
      </c>
      <c r="B104">
        <f>B64*10000/B62</f>
        <v>0.947422171667463</v>
      </c>
      <c r="C104">
        <f>C64*10000/C62</f>
        <v>-0.556928986834545</v>
      </c>
      <c r="D104">
        <f>D64*10000/D62</f>
        <v>0.11703225044673683</v>
      </c>
      <c r="E104">
        <f>E64*10000/E62</f>
        <v>0.23273191853439062</v>
      </c>
      <c r="F104">
        <f>F64*10000/F62</f>
        <v>-0.5197178422813127</v>
      </c>
      <c r="G104">
        <f>AVERAGE(C104:E104)</f>
        <v>-0.0690549392844725</v>
      </c>
      <c r="H104">
        <f>STDEV(C104:E104)</f>
        <v>0.426453301081802</v>
      </c>
      <c r="I104">
        <f>(B104*B4+C104*C4+D104*D4+E104*E4+F104*F4)/SUM(B4:F4)</f>
        <v>0.018377440800157883</v>
      </c>
      <c r="K104">
        <f>(LN(H104)+LN(H124))/2-LN(K114*K115^4)</f>
        <v>-3.0548151004442192</v>
      </c>
    </row>
    <row r="105" spans="1:11" ht="12.75">
      <c r="A105" t="s">
        <v>69</v>
      </c>
      <c r="B105">
        <f>B65*10000/B62</f>
        <v>-0.051742118866485054</v>
      </c>
      <c r="C105">
        <f>C65*10000/C62</f>
        <v>-1.3184594923358737</v>
      </c>
      <c r="D105">
        <f>D65*10000/D62</f>
        <v>-0.39274328330404606</v>
      </c>
      <c r="E105">
        <f>E65*10000/E62</f>
        <v>-1.5040668994078612</v>
      </c>
      <c r="F105">
        <f>F65*10000/F62</f>
        <v>-0.3255056313044421</v>
      </c>
      <c r="G105">
        <f>AVERAGE(C105:E105)</f>
        <v>-1.0717565583492603</v>
      </c>
      <c r="H105">
        <f>STDEV(C105:E105)</f>
        <v>0.5953207523308065</v>
      </c>
      <c r="I105">
        <f>(B105*B4+C105*C4+D105*D4+E105*E4+F105*F4)/SUM(B4:F4)</f>
        <v>-0.8245350638175205</v>
      </c>
      <c r="K105">
        <f>(LN(H105)+LN(H125))/2-LN(K114*K115^5)</f>
        <v>-3.3299519088953193</v>
      </c>
    </row>
    <row r="106" spans="1:11" ht="12.75">
      <c r="A106" t="s">
        <v>70</v>
      </c>
      <c r="B106">
        <f>B66*10000/B62</f>
        <v>2.441558643796878</v>
      </c>
      <c r="C106">
        <f>C66*10000/C62</f>
        <v>0.6250422230469658</v>
      </c>
      <c r="D106">
        <f>D66*10000/D62</f>
        <v>0.6429401852821364</v>
      </c>
      <c r="E106">
        <f>E66*10000/E62</f>
        <v>0.5862101237667908</v>
      </c>
      <c r="F106">
        <f>F66*10000/F62</f>
        <v>12.968536979074765</v>
      </c>
      <c r="G106">
        <f>AVERAGE(C106:E106)</f>
        <v>0.6180641773652976</v>
      </c>
      <c r="H106">
        <f>STDEV(C106:E106)</f>
        <v>0.02900163462695399</v>
      </c>
      <c r="I106">
        <f>(B106*B4+C106*C4+D106*D4+E106*E4+F106*F4)/SUM(B4:F4)</f>
        <v>2.526254234394731</v>
      </c>
      <c r="K106">
        <f>(LN(H106)+LN(H126))/2-LN(K114*K115^6)</f>
        <v>-4.543099619094429</v>
      </c>
    </row>
    <row r="107" spans="1:11" ht="12.75">
      <c r="A107" t="s">
        <v>71</v>
      </c>
      <c r="B107">
        <f>B67*10000/B62</f>
        <v>-0.041662966148424976</v>
      </c>
      <c r="C107">
        <f>C67*10000/C62</f>
        <v>-0.2104779394803578</v>
      </c>
      <c r="D107">
        <f>D67*10000/D62</f>
        <v>-0.7262224486057384</v>
      </c>
      <c r="E107">
        <f>E67*10000/E62</f>
        <v>-0.7730115362350932</v>
      </c>
      <c r="F107">
        <f>F67*10000/F62</f>
        <v>-0.35936256033186353</v>
      </c>
      <c r="G107">
        <f>AVERAGE(C107:E107)</f>
        <v>-0.5699039747737298</v>
      </c>
      <c r="H107">
        <f>STDEV(C107:E107)</f>
        <v>0.3121499812835668</v>
      </c>
      <c r="I107">
        <f>(B107*B4+C107*C4+D107*D4+E107*E4+F107*F4)/SUM(B4:F4)</f>
        <v>-0.46522313141164207</v>
      </c>
      <c r="K107">
        <f>(LN(H107)+LN(H127))/2-LN(K114*K115^7)</f>
        <v>-3.679910146077456</v>
      </c>
    </row>
    <row r="108" spans="1:9" ht="12.75">
      <c r="A108" t="s">
        <v>72</v>
      </c>
      <c r="B108">
        <f>B68*10000/B62</f>
        <v>0.1629787985121378</v>
      </c>
      <c r="C108">
        <f>C68*10000/C62</f>
        <v>-0.032613458324709035</v>
      </c>
      <c r="D108">
        <f>D68*10000/D62</f>
        <v>-0.08003210571922922</v>
      </c>
      <c r="E108">
        <f>E68*10000/E62</f>
        <v>-0.008628615238991402</v>
      </c>
      <c r="F108">
        <f>F68*10000/F62</f>
        <v>-0.16527352307501136</v>
      </c>
      <c r="G108">
        <f>AVERAGE(C108:E108)</f>
        <v>-0.04042472642764322</v>
      </c>
      <c r="H108">
        <f>STDEV(C108:E108)</f>
        <v>0.036336985912734855</v>
      </c>
      <c r="I108">
        <f>(B108*B4+C108*C4+D108*D4+E108*E4+F108*F4)/SUM(B4:F4)</f>
        <v>-0.02753113073129587</v>
      </c>
    </row>
    <row r="109" spans="1:9" ht="12.75">
      <c r="A109" t="s">
        <v>73</v>
      </c>
      <c r="B109">
        <f>B69*10000/B62</f>
        <v>0.0704843442981876</v>
      </c>
      <c r="C109">
        <f>C69*10000/C62</f>
        <v>0.08695198390794004</v>
      </c>
      <c r="D109">
        <f>D69*10000/D62</f>
        <v>0.07341477564693158</v>
      </c>
      <c r="E109">
        <f>E69*10000/E62</f>
        <v>0.10801190073580355</v>
      </c>
      <c r="F109">
        <f>F69*10000/F62</f>
        <v>-0.0025032264930914204</v>
      </c>
      <c r="G109">
        <f>AVERAGE(C109:E109)</f>
        <v>0.08945955343022505</v>
      </c>
      <c r="H109">
        <f>STDEV(C109:E109)</f>
        <v>0.01743433952822947</v>
      </c>
      <c r="I109">
        <f>(B109*B4+C109*C4+D109*D4+E109*E4+F109*F4)/SUM(B4:F4)</f>
        <v>0.07446890605245796</v>
      </c>
    </row>
    <row r="110" spans="1:11" ht="12.75">
      <c r="A110" t="s">
        <v>74</v>
      </c>
      <c r="B110">
        <f>B70*10000/B62</f>
        <v>-0.3995049054538321</v>
      </c>
      <c r="C110">
        <f>C70*10000/C62</f>
        <v>-0.205986515971178</v>
      </c>
      <c r="D110">
        <f>D70*10000/D62</f>
        <v>-0.1021688954990081</v>
      </c>
      <c r="E110">
        <f>E70*10000/E62</f>
        <v>-0.11213006369286757</v>
      </c>
      <c r="F110">
        <f>F70*10000/F62</f>
        <v>-0.40336040930714223</v>
      </c>
      <c r="G110">
        <f>AVERAGE(C110:E110)</f>
        <v>-0.14009515838768458</v>
      </c>
      <c r="H110">
        <f>STDEV(C110:E110)</f>
        <v>0.057280533090164565</v>
      </c>
      <c r="I110">
        <f>(B110*B4+C110*C4+D110*D4+E110*E4+F110*F4)/SUM(B4:F4)</f>
        <v>-0.21276917440766213</v>
      </c>
      <c r="K110">
        <f>EXP(AVERAGE(K103:K107))</f>
        <v>0.02548764180585291</v>
      </c>
    </row>
    <row r="111" spans="1:9" ht="12.75">
      <c r="A111" t="s">
        <v>75</v>
      </c>
      <c r="B111">
        <f>B71*10000/B62</f>
        <v>-0.019703123276438736</v>
      </c>
      <c r="C111">
        <f>C71*10000/C62</f>
        <v>-0.03863372103343852</v>
      </c>
      <c r="D111">
        <f>D71*10000/D62</f>
        <v>-0.024423302707033537</v>
      </c>
      <c r="E111">
        <f>E71*10000/E62</f>
        <v>-0.042619661116971755</v>
      </c>
      <c r="F111">
        <f>F71*10000/F62</f>
        <v>-0.0049245351715142315</v>
      </c>
      <c r="G111">
        <f>AVERAGE(C111:E111)</f>
        <v>-0.03522556161914794</v>
      </c>
      <c r="H111">
        <f>STDEV(C111:E111)</f>
        <v>0.009564963554067782</v>
      </c>
      <c r="I111">
        <f>(B111*B4+C111*C4+D111*D4+E111*E4+F111*F4)/SUM(B4:F4)</f>
        <v>-0.028942120772081664</v>
      </c>
    </row>
    <row r="112" spans="1:9" ht="12.75">
      <c r="A112" t="s">
        <v>76</v>
      </c>
      <c r="B112">
        <f>B72*10000/B62</f>
        <v>-0.03304674793694532</v>
      </c>
      <c r="C112">
        <f>C72*10000/C62</f>
        <v>-0.0051251501198604586</v>
      </c>
      <c r="D112">
        <f>D72*10000/D62</f>
        <v>-0.03448169016845733</v>
      </c>
      <c r="E112">
        <f>E72*10000/E62</f>
        <v>-0.010562998528001922</v>
      </c>
      <c r="F112">
        <f>F72*10000/F62</f>
        <v>-0.022893203500431048</v>
      </c>
      <c r="G112">
        <f>AVERAGE(C112:E112)</f>
        <v>-0.016723279605439904</v>
      </c>
      <c r="H112">
        <f>STDEV(C112:E112)</f>
        <v>0.015617727367354006</v>
      </c>
      <c r="I112">
        <f>(B112*B4+C112*C4+D112*D4+E112*E4+F112*F4)/SUM(B4:F4)</f>
        <v>-0.01991044503931993</v>
      </c>
    </row>
    <row r="113" spans="1:9" ht="12.75">
      <c r="A113" t="s">
        <v>77</v>
      </c>
      <c r="B113">
        <f>B73*10000/B62</f>
        <v>0.027052156198722945</v>
      </c>
      <c r="C113">
        <f>C73*10000/C62</f>
        <v>0.041081615690900374</v>
      </c>
      <c r="D113">
        <f>D73*10000/D62</f>
        <v>0.040690813020905034</v>
      </c>
      <c r="E113">
        <f>E73*10000/E62</f>
        <v>0.06281284801876215</v>
      </c>
      <c r="F113">
        <f>F73*10000/F62</f>
        <v>0.0064539286776721235</v>
      </c>
      <c r="G113">
        <f>AVERAGE(C113:E113)</f>
        <v>0.04819509224352251</v>
      </c>
      <c r="H113">
        <f>STDEV(C113:E113)</f>
        <v>0.01266085580085858</v>
      </c>
      <c r="I113">
        <f>(B113*B4+C113*C4+D113*D4+E113*E4+F113*F4)/SUM(B4:F4)</f>
        <v>0.0395729264161472</v>
      </c>
    </row>
    <row r="114" spans="1:11" ht="12.75">
      <c r="A114" t="s">
        <v>78</v>
      </c>
      <c r="B114">
        <f>B74*10000/B62</f>
        <v>-0.21277492156071554</v>
      </c>
      <c r="C114">
        <f>C74*10000/C62</f>
        <v>-0.18083802565954943</v>
      </c>
      <c r="D114">
        <f>D74*10000/D62</f>
        <v>-0.18576970743989998</v>
      </c>
      <c r="E114">
        <f>E74*10000/E62</f>
        <v>-0.1871155091768121</v>
      </c>
      <c r="F114">
        <f>F74*10000/F62</f>
        <v>-0.15536849859890306</v>
      </c>
      <c r="G114">
        <f>AVERAGE(C114:E114)</f>
        <v>-0.18457441409208716</v>
      </c>
      <c r="H114">
        <f>STDEV(C114:E114)</f>
        <v>0.00330503320223418</v>
      </c>
      <c r="I114">
        <f>(B114*B4+C114*C4+D114*D4+E114*E4+F114*F4)/SUM(B4:F4)</f>
        <v>-0.18477803426243597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-0.00042660080181722526</v>
      </c>
      <c r="C115">
        <f>C75*10000/C62</f>
        <v>0.0011334786197756091</v>
      </c>
      <c r="D115">
        <f>D75*10000/D62</f>
        <v>0.003353873396562313</v>
      </c>
      <c r="E115">
        <f>E75*10000/E62</f>
        <v>0.00918854946969366</v>
      </c>
      <c r="F115">
        <f>F75*10000/F62</f>
        <v>0.0021163252786671836</v>
      </c>
      <c r="G115">
        <f>AVERAGE(C115:E115)</f>
        <v>0.004558633828677194</v>
      </c>
      <c r="H115">
        <f>STDEV(C115:E115)</f>
        <v>0.004160484031142542</v>
      </c>
      <c r="I115">
        <f>(B115*B4+C115*C4+D115*D4+E115*E4+F115*F4)/SUM(B4:F4)</f>
        <v>0.0035102865762263523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112.1605678749705</v>
      </c>
      <c r="C122">
        <f>C82*10000/C62</f>
        <v>80.61686458070392</v>
      </c>
      <c r="D122">
        <f>D82*10000/D62</f>
        <v>-9.119853885748618</v>
      </c>
      <c r="E122">
        <f>E82*10000/E62</f>
        <v>-58.76138952287123</v>
      </c>
      <c r="F122">
        <f>F82*10000/F62</f>
        <v>-144.8727707779281</v>
      </c>
      <c r="G122">
        <f>AVERAGE(C122:E122)</f>
        <v>4.245207057361355</v>
      </c>
      <c r="H122">
        <f>STDEV(C122:E122)</f>
        <v>70.64377587409929</v>
      </c>
      <c r="I122">
        <f>(B122*B4+C122*C4+D122*D4+E122*E4+F122*F4)/SUM(B4:F4)</f>
        <v>0.05991635854105209</v>
      </c>
    </row>
    <row r="123" spans="1:9" ht="12.75">
      <c r="A123" t="s">
        <v>82</v>
      </c>
      <c r="B123">
        <f>B83*10000/B62</f>
        <v>-1.4369367223906429</v>
      </c>
      <c r="C123">
        <f>C83*10000/C62</f>
        <v>-2.9753477679550775</v>
      </c>
      <c r="D123">
        <f>D83*10000/D62</f>
        <v>-1.4175239948669693</v>
      </c>
      <c r="E123">
        <f>E83*10000/E62</f>
        <v>-3.5944767094079473</v>
      </c>
      <c r="F123">
        <f>F83*10000/F62</f>
        <v>3.2850005669146003</v>
      </c>
      <c r="G123">
        <f>AVERAGE(C123:E123)</f>
        <v>-2.6624494907433314</v>
      </c>
      <c r="H123">
        <f>STDEV(C123:E123)</f>
        <v>1.1216995048801577</v>
      </c>
      <c r="I123">
        <f>(B123*B4+C123*C4+D123*D4+E123*E4+F123*F4)/SUM(B4:F4)</f>
        <v>-1.693253268355799</v>
      </c>
    </row>
    <row r="124" spans="1:9" ht="12.75">
      <c r="A124" t="s">
        <v>83</v>
      </c>
      <c r="B124">
        <f>B84*10000/B62</f>
        <v>-0.4151971407140498</v>
      </c>
      <c r="C124">
        <f>C84*10000/C62</f>
        <v>-5.270952918391111</v>
      </c>
      <c r="D124">
        <f>D84*10000/D62</f>
        <v>1.9787024295272369</v>
      </c>
      <c r="E124">
        <f>E84*10000/E62</f>
        <v>-0.10399781893085673</v>
      </c>
      <c r="F124">
        <f>F84*10000/F62</f>
        <v>-0.42793992266649616</v>
      </c>
      <c r="G124">
        <f>AVERAGE(C124:E124)</f>
        <v>-1.1320827692649102</v>
      </c>
      <c r="H124">
        <f>STDEV(C124:E124)</f>
        <v>3.7325721245178647</v>
      </c>
      <c r="I124">
        <f>(B124*B4+C124*C4+D124*D4+E124*E4+F124*F4)/SUM(B4:F4)</f>
        <v>-0.9348427840880634</v>
      </c>
    </row>
    <row r="125" spans="1:9" ht="12.75">
      <c r="A125" t="s">
        <v>84</v>
      </c>
      <c r="B125">
        <f>B85*10000/B62</f>
        <v>-0.4071149282193279</v>
      </c>
      <c r="C125">
        <f>C85*10000/C62</f>
        <v>-0.6423562383157041</v>
      </c>
      <c r="D125">
        <f>D85*10000/D62</f>
        <v>-0.0955140205866269</v>
      </c>
      <c r="E125">
        <f>E85*10000/E62</f>
        <v>-1.0367059795022575</v>
      </c>
      <c r="F125">
        <f>F85*10000/F62</f>
        <v>-1.4776080072463564</v>
      </c>
      <c r="G125">
        <f>AVERAGE(C125:E125)</f>
        <v>-0.5915254128015296</v>
      </c>
      <c r="H125">
        <f>STDEV(C125:E125)</f>
        <v>0.47265040516083323</v>
      </c>
      <c r="I125">
        <f>(B125*B4+C125*C4+D125*D4+E125*E4+F125*F4)/SUM(B4:F4)</f>
        <v>-0.6827343743677773</v>
      </c>
    </row>
    <row r="126" spans="1:9" ht="12.75">
      <c r="A126" t="s">
        <v>85</v>
      </c>
      <c r="B126">
        <f>B86*10000/B62</f>
        <v>0.7926722001832688</v>
      </c>
      <c r="C126">
        <f>C86*10000/C62</f>
        <v>0.34585549870289173</v>
      </c>
      <c r="D126">
        <f>D86*10000/D62</f>
        <v>0.23768135430108694</v>
      </c>
      <c r="E126">
        <f>E86*10000/E62</f>
        <v>-0.15357207306751838</v>
      </c>
      <c r="F126">
        <f>F86*10000/F62</f>
        <v>1.6138934663813067</v>
      </c>
      <c r="G126">
        <f>AVERAGE(C126:E126)</f>
        <v>0.1433215933121534</v>
      </c>
      <c r="H126">
        <f>STDEV(C126:E126)</f>
        <v>0.2627447396838584</v>
      </c>
      <c r="I126">
        <f>(B126*B4+C126*C4+D126*D4+E126*E4+F126*F4)/SUM(B4:F4)</f>
        <v>0.4332367752607366</v>
      </c>
    </row>
    <row r="127" spans="1:9" ht="12.75">
      <c r="A127" t="s">
        <v>86</v>
      </c>
      <c r="B127">
        <f>B87*10000/B62</f>
        <v>-0.005511743291870623</v>
      </c>
      <c r="C127">
        <f>C87*10000/C62</f>
        <v>0.14287286676799266</v>
      </c>
      <c r="D127">
        <f>D87*10000/D62</f>
        <v>0.10280788608604265</v>
      </c>
      <c r="E127">
        <f>E87*10000/E62</f>
        <v>0.05880816362981908</v>
      </c>
      <c r="F127">
        <f>F87*10000/F62</f>
        <v>0.38969331116700096</v>
      </c>
      <c r="G127">
        <f>AVERAGE(C127:E127)</f>
        <v>0.10149630549461812</v>
      </c>
      <c r="H127">
        <f>STDEV(C127:E127)</f>
        <v>0.04204769626463698</v>
      </c>
      <c r="I127">
        <f>(B127*B4+C127*C4+D127*D4+E127*E4+F127*F4)/SUM(B4:F4)</f>
        <v>0.12433095467269527</v>
      </c>
    </row>
    <row r="128" spans="1:9" ht="12.75">
      <c r="A128" t="s">
        <v>87</v>
      </c>
      <c r="B128">
        <f>B88*10000/B62</f>
        <v>0.07850277790386315</v>
      </c>
      <c r="C128">
        <f>C88*10000/C62</f>
        <v>-0.3281030940239714</v>
      </c>
      <c r="D128">
        <f>D88*10000/D62</f>
        <v>0.3870624937572611</v>
      </c>
      <c r="E128">
        <f>E88*10000/E62</f>
        <v>0.48040775654184437</v>
      </c>
      <c r="F128">
        <f>F88*10000/F62</f>
        <v>-0.07993786496681878</v>
      </c>
      <c r="G128">
        <f>AVERAGE(C128:E128)</f>
        <v>0.17978905209171137</v>
      </c>
      <c r="H128">
        <f>STDEV(C128:E128)</f>
        <v>0.44231680793926004</v>
      </c>
      <c r="I128">
        <f>(B128*B4+C128*C4+D128*D4+E128*E4+F128*F4)/SUM(B4:F4)</f>
        <v>0.13048451063719083</v>
      </c>
    </row>
    <row r="129" spans="1:9" ht="12.75">
      <c r="A129" t="s">
        <v>88</v>
      </c>
      <c r="B129">
        <f>B89*10000/B62</f>
        <v>0.013960828726625019</v>
      </c>
      <c r="C129">
        <f>C89*10000/C62</f>
        <v>-0.012188273266555798</v>
      </c>
      <c r="D129">
        <f>D89*10000/D62</f>
        <v>-0.10802165079263226</v>
      </c>
      <c r="E129">
        <f>E89*10000/E62</f>
        <v>0.01764452383986586</v>
      </c>
      <c r="F129">
        <f>F89*10000/F62</f>
        <v>-0.0359168727943197</v>
      </c>
      <c r="G129">
        <f>AVERAGE(C129:E129)</f>
        <v>-0.03418846673977407</v>
      </c>
      <c r="H129">
        <f>STDEV(C129:E129)</f>
        <v>0.06565823060619023</v>
      </c>
      <c r="I129">
        <f>(B129*B4+C129*C4+D129*D4+E129*E4+F129*F4)/SUM(B4:F4)</f>
        <v>-0.02742771614238876</v>
      </c>
    </row>
    <row r="130" spans="1:9" ht="12.75">
      <c r="A130" t="s">
        <v>89</v>
      </c>
      <c r="B130">
        <f>B90*10000/B62</f>
        <v>0.07426719482290327</v>
      </c>
      <c r="C130">
        <f>C90*10000/C62</f>
        <v>0.06720408084125136</v>
      </c>
      <c r="D130">
        <f>D90*10000/D62</f>
        <v>0.05593669997036313</v>
      </c>
      <c r="E130">
        <f>E90*10000/E62</f>
        <v>0.014693699933865297</v>
      </c>
      <c r="F130">
        <f>F90*10000/F62</f>
        <v>0.4043006226889533</v>
      </c>
      <c r="G130">
        <f>AVERAGE(C130:E130)</f>
        <v>0.045944826915159935</v>
      </c>
      <c r="H130">
        <f>STDEV(C130:E130)</f>
        <v>0.027644405783506448</v>
      </c>
      <c r="I130">
        <f>(B130*B4+C130*C4+D130*D4+E130*E4+F130*F4)/SUM(B4:F4)</f>
        <v>0.09774608055355188</v>
      </c>
    </row>
    <row r="131" spans="1:9" ht="12.75">
      <c r="A131" t="s">
        <v>90</v>
      </c>
      <c r="B131">
        <f>B91*10000/B62</f>
        <v>0.02616946164636182</v>
      </c>
      <c r="C131">
        <f>C91*10000/C62</f>
        <v>0.04482693428077018</v>
      </c>
      <c r="D131">
        <f>D91*10000/D62</f>
        <v>-0.03875156512328144</v>
      </c>
      <c r="E131">
        <f>E91*10000/E62</f>
        <v>-0.011964676333513497</v>
      </c>
      <c r="F131">
        <f>F91*10000/F62</f>
        <v>0.08379272084596807</v>
      </c>
      <c r="G131">
        <f>AVERAGE(C131:E131)</f>
        <v>-0.001963102392008254</v>
      </c>
      <c r="H131">
        <f>STDEV(C131:E131)</f>
        <v>0.0426774530828494</v>
      </c>
      <c r="I131">
        <f>(B131*B4+C131*C4+D131*D4+E131*E4+F131*F4)/SUM(B4:F4)</f>
        <v>0.013536092992571424</v>
      </c>
    </row>
    <row r="132" spans="1:9" ht="12.75">
      <c r="A132" t="s">
        <v>91</v>
      </c>
      <c r="B132">
        <f>B92*10000/B62</f>
        <v>0.01573294094218483</v>
      </c>
      <c r="C132">
        <f>C92*10000/C62</f>
        <v>0.012408411006600522</v>
      </c>
      <c r="D132">
        <f>D92*10000/D62</f>
        <v>0.03948564653119018</v>
      </c>
      <c r="E132">
        <f>E92*10000/E62</f>
        <v>0.050189008027978224</v>
      </c>
      <c r="F132">
        <f>F92*10000/F62</f>
        <v>0.04420044865300962</v>
      </c>
      <c r="G132">
        <f>AVERAGE(C132:E132)</f>
        <v>0.03402768852192298</v>
      </c>
      <c r="H132">
        <f>STDEV(C132:E132)</f>
        <v>0.01947268232797234</v>
      </c>
      <c r="I132">
        <f>(B132*B4+C132*C4+D132*D4+E132*E4+F132*F4)/SUM(B4:F4)</f>
        <v>0.03272592824580966</v>
      </c>
    </row>
    <row r="133" spans="1:9" ht="12.75">
      <c r="A133" t="s">
        <v>92</v>
      </c>
      <c r="B133">
        <f>B93*10000/B62</f>
        <v>0.08255617461551876</v>
      </c>
      <c r="C133">
        <f>C93*10000/C62</f>
        <v>0.0798377069389907</v>
      </c>
      <c r="D133">
        <f>D93*10000/D62</f>
        <v>0.062027599544403504</v>
      </c>
      <c r="E133">
        <f>E93*10000/E62</f>
        <v>0.0689601838907069</v>
      </c>
      <c r="F133">
        <f>F93*10000/F62</f>
        <v>0.06079746875335593</v>
      </c>
      <c r="G133">
        <f>AVERAGE(C133:E133)</f>
        <v>0.07027516345803371</v>
      </c>
      <c r="H133">
        <f>STDEV(C133:E133)</f>
        <v>0.008977575385289009</v>
      </c>
      <c r="I133">
        <f>(B133*B4+C133*C4+D133*D4+E133*E4+F133*F4)/SUM(B4:F4)</f>
        <v>0.07079646810660407</v>
      </c>
    </row>
    <row r="134" spans="1:9" ht="12.75">
      <c r="A134" t="s">
        <v>93</v>
      </c>
      <c r="B134">
        <f>B94*10000/B62</f>
        <v>-0.018285147424861998</v>
      </c>
      <c r="C134">
        <f>C94*10000/C62</f>
        <v>-0.00922027647864062</v>
      </c>
      <c r="D134">
        <f>D94*10000/D62</f>
        <v>-0.0002962900102479247</v>
      </c>
      <c r="E134">
        <f>E94*10000/E62</f>
        <v>0.0021263901415910546</v>
      </c>
      <c r="F134">
        <f>F94*10000/F62</f>
        <v>-0.01045730522607447</v>
      </c>
      <c r="G134">
        <f>AVERAGE(C134:E134)</f>
        <v>-0.00246339211576583</v>
      </c>
      <c r="H134">
        <f>STDEV(C134:E134)</f>
        <v>0.005975697406953855</v>
      </c>
      <c r="I134">
        <f>(B134*B4+C134*C4+D134*D4+E134*E4+F134*F4)/SUM(B4:F4)</f>
        <v>-0.005822976540307432</v>
      </c>
    </row>
    <row r="135" spans="1:9" ht="12.75">
      <c r="A135" t="s">
        <v>94</v>
      </c>
      <c r="B135">
        <f>B95*10000/B62</f>
        <v>0.0005577636411853986</v>
      </c>
      <c r="C135">
        <f>C95*10000/C62</f>
        <v>-0.0022746043179446996</v>
      </c>
      <c r="D135">
        <f>D95*10000/D62</f>
        <v>-0.007735138157635286</v>
      </c>
      <c r="E135">
        <f>E95*10000/E62</f>
        <v>-0.00816649274572323</v>
      </c>
      <c r="F135">
        <f>F95*10000/F62</f>
        <v>0.0026441230769379664</v>
      </c>
      <c r="G135">
        <f>AVERAGE(C135:E135)</f>
        <v>-0.006058745073767739</v>
      </c>
      <c r="H135">
        <f>STDEV(C135:E135)</f>
        <v>0.003284251458106829</v>
      </c>
      <c r="I135">
        <f>(B135*B4+C135*C4+D135*D4+E135*E4+F135*F4)/SUM(B4:F4)</f>
        <v>-0.003940363314425161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2005-12-15T07:22:30Z</cp:lastPrinted>
  <dcterms:created xsi:type="dcterms:W3CDTF">2005-12-15T07:22:30Z</dcterms:created>
  <dcterms:modified xsi:type="dcterms:W3CDTF">2005-12-15T08:37:08Z</dcterms:modified>
  <cp:category/>
  <cp:version/>
  <cp:contentType/>
  <cp:contentStatus/>
</cp:coreProperties>
</file>