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<sst xmlns="http://schemas.openxmlformats.org/spreadsheetml/2006/main" count="204" uniqueCount="98">
  <si>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15/12/2005       14:17:14</t>
  </si>
  <si>
    <t>LISSNER</t>
  </si>
  <si>
    <t>HCMQAP772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</si>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</sst>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015964"/>
        <c:axId val="57648589"/>
      </c:lineChart>
      <c:catAx>
        <c:axId val="15015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48589"/>
        <c:crosses val="autoZero"/>
        <c:auto val="1"/>
        <c:lblOffset val="100"/>
        <c:noMultiLvlLbl val="0"/>
      </c:catAx>
      <c:valAx>
        <c:axId val="5764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159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-0.003748</v>
      </c>
      <c r="D4" s="12">
        <v>-0.003747</v>
      </c>
      <c r="E4" s="12">
        <v>-0.003747</v>
      </c>
      <c r="F4" s="24">
        <v>-0.002071</v>
      </c>
      <c r="G4" s="34">
        <v>-0.011679</v>
      </c>
    </row>
    <row r="5" spans="1:7" ht="12.75" thickBot="1">
      <c r="A5" s="44" t="s">
        <v>13</v>
      </c>
      <c r="B5" s="45">
        <v>1.502436</v>
      </c>
      <c r="C5" s="46">
        <v>0.603404</v>
      </c>
      <c r="D5" s="46">
        <v>0.040906</v>
      </c>
      <c r="E5" s="46">
        <v>-0.351715</v>
      </c>
      <c r="F5" s="47">
        <v>-2.212724</v>
      </c>
      <c r="G5" s="48">
        <v>4.437999</v>
      </c>
    </row>
    <row r="6" spans="1:7" ht="12.75" thickTop="1">
      <c r="A6" s="6" t="s">
        <v>14</v>
      </c>
      <c r="B6" s="39">
        <v>-22.39584</v>
      </c>
      <c r="C6" s="40">
        <v>78.19798</v>
      </c>
      <c r="D6" s="40">
        <v>-101.2967</v>
      </c>
      <c r="E6" s="40">
        <v>102.6748</v>
      </c>
      <c r="F6" s="41">
        <v>-119.5329</v>
      </c>
      <c r="G6" s="42">
        <v>0.005887146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-0.7207893</v>
      </c>
      <c r="C8" s="13">
        <v>-0.4530374</v>
      </c>
      <c r="D8" s="13">
        <v>-0.261497</v>
      </c>
      <c r="E8" s="13">
        <v>0.8449095</v>
      </c>
      <c r="F8" s="25">
        <v>-4.045175</v>
      </c>
      <c r="G8" s="35">
        <v>-0.6112234</v>
      </c>
    </row>
    <row r="9" spans="1:7" ht="12">
      <c r="A9" s="20" t="s">
        <v>17</v>
      </c>
      <c r="B9" s="29">
        <v>0.2901476</v>
      </c>
      <c r="C9" s="13">
        <v>-0.2058014</v>
      </c>
      <c r="D9" s="13">
        <v>-0.6068122</v>
      </c>
      <c r="E9" s="13">
        <v>-0.6490528</v>
      </c>
      <c r="F9" s="25">
        <v>-1.895266</v>
      </c>
      <c r="G9" s="35">
        <v>-0.5615612</v>
      </c>
    </row>
    <row r="10" spans="1:7" ht="12">
      <c r="A10" s="20" t="s">
        <v>18</v>
      </c>
      <c r="B10" s="29">
        <v>0.790194</v>
      </c>
      <c r="C10" s="13">
        <v>0.5447776</v>
      </c>
      <c r="D10" s="13">
        <v>0.7653018</v>
      </c>
      <c r="E10" s="13">
        <v>-0.05984113</v>
      </c>
      <c r="F10" s="25">
        <v>-1.026129</v>
      </c>
      <c r="G10" s="35">
        <v>0.2790905</v>
      </c>
    </row>
    <row r="11" spans="1:7" ht="12">
      <c r="A11" s="21" t="s">
        <v>19</v>
      </c>
      <c r="B11" s="31">
        <v>2.457948</v>
      </c>
      <c r="C11" s="15">
        <v>1.450429</v>
      </c>
      <c r="D11" s="15">
        <v>1.780526</v>
      </c>
      <c r="E11" s="15">
        <v>2.228736</v>
      </c>
      <c r="F11" s="27">
        <v>12.91855</v>
      </c>
      <c r="G11" s="37">
        <v>3.388465</v>
      </c>
    </row>
    <row r="12" spans="1:7" ht="12">
      <c r="A12" s="20" t="s">
        <v>20</v>
      </c>
      <c r="B12" s="29">
        <v>-0.05565804</v>
      </c>
      <c r="C12" s="13">
        <v>-0.4259756</v>
      </c>
      <c r="D12" s="13">
        <v>0.07899789</v>
      </c>
      <c r="E12" s="13">
        <v>-0.02111993</v>
      </c>
      <c r="F12" s="25">
        <v>0.2524701</v>
      </c>
      <c r="G12" s="35">
        <v>-0.06310692</v>
      </c>
    </row>
    <row r="13" spans="1:7" ht="12">
      <c r="A13" s="20" t="s">
        <v>21</v>
      </c>
      <c r="B13" s="29">
        <v>0.03292141</v>
      </c>
      <c r="C13" s="13">
        <v>-0.09948014</v>
      </c>
      <c r="D13" s="13">
        <v>-0.1219426</v>
      </c>
      <c r="E13" s="13">
        <v>-0.06187385</v>
      </c>
      <c r="F13" s="25">
        <v>-0.1328015</v>
      </c>
      <c r="G13" s="35">
        <v>-0.08104151</v>
      </c>
    </row>
    <row r="14" spans="1:7" ht="12">
      <c r="A14" s="20" t="s">
        <v>22</v>
      </c>
      <c r="B14" s="29">
        <v>0.04938758</v>
      </c>
      <c r="C14" s="13">
        <v>0.03947188</v>
      </c>
      <c r="D14" s="13">
        <v>0.1026111</v>
      </c>
      <c r="E14" s="13">
        <v>-0.07964545</v>
      </c>
      <c r="F14" s="25">
        <v>0.09848117</v>
      </c>
      <c r="G14" s="35">
        <v>0.03528834</v>
      </c>
    </row>
    <row r="15" spans="1:7" ht="12">
      <c r="A15" s="21" t="s">
        <v>23</v>
      </c>
      <c r="B15" s="31">
        <v>-0.4530302</v>
      </c>
      <c r="C15" s="15">
        <v>-0.2146502</v>
      </c>
      <c r="D15" s="15">
        <v>-0.1660717</v>
      </c>
      <c r="E15" s="15">
        <v>-0.1263437</v>
      </c>
      <c r="F15" s="27">
        <v>-0.3910295</v>
      </c>
      <c r="G15" s="37">
        <v>-0.2397786</v>
      </c>
    </row>
    <row r="16" spans="1:7" ht="12">
      <c r="A16" s="20" t="s">
        <v>24</v>
      </c>
      <c r="B16" s="29">
        <v>-0.003031843</v>
      </c>
      <c r="C16" s="13">
        <v>-0.02809701</v>
      </c>
      <c r="D16" s="13">
        <v>-0.01274815</v>
      </c>
      <c r="E16" s="13">
        <v>0.009329391</v>
      </c>
      <c r="F16" s="25">
        <v>-0.004937383</v>
      </c>
      <c r="G16" s="35">
        <v>-0.008684919</v>
      </c>
    </row>
    <row r="17" spans="1:7" ht="12">
      <c r="A17" s="20" t="s">
        <v>25</v>
      </c>
      <c r="B17" s="29">
        <v>-0.02371093</v>
      </c>
      <c r="C17" s="13">
        <v>-0.01638578</v>
      </c>
      <c r="D17" s="13">
        <v>-0.00848248</v>
      </c>
      <c r="E17" s="13">
        <v>-0.01019292</v>
      </c>
      <c r="F17" s="25">
        <v>-0.01359288</v>
      </c>
      <c r="G17" s="35">
        <v>-0.01368647</v>
      </c>
    </row>
    <row r="18" spans="1:7" ht="12">
      <c r="A18" s="20" t="s">
        <v>26</v>
      </c>
      <c r="B18" s="29">
        <v>0.04238294</v>
      </c>
      <c r="C18" s="13">
        <v>0.02009997</v>
      </c>
      <c r="D18" s="13">
        <v>0.05476081</v>
      </c>
      <c r="E18" s="13">
        <v>0.00503525</v>
      </c>
      <c r="F18" s="25">
        <v>0.0005759227</v>
      </c>
      <c r="G18" s="35">
        <v>0.02544586</v>
      </c>
    </row>
    <row r="19" spans="1:7" ht="12">
      <c r="A19" s="21" t="s">
        <v>27</v>
      </c>
      <c r="B19" s="31">
        <v>-0.2089899</v>
      </c>
      <c r="C19" s="15">
        <v>-0.1890947</v>
      </c>
      <c r="D19" s="15">
        <v>-0.1942134</v>
      </c>
      <c r="E19" s="15">
        <v>-0.2019088</v>
      </c>
      <c r="F19" s="27">
        <v>-0.1373791</v>
      </c>
      <c r="G19" s="37">
        <v>-0.1894195</v>
      </c>
    </row>
    <row r="20" spans="1:7" ht="12.75" thickBot="1">
      <c r="A20" s="44" t="s">
        <v>28</v>
      </c>
      <c r="B20" s="45">
        <v>-0.002895319</v>
      </c>
      <c r="C20" s="46">
        <v>-0.00146935</v>
      </c>
      <c r="D20" s="46">
        <v>-0.00492925</v>
      </c>
      <c r="E20" s="46">
        <v>0.002617884</v>
      </c>
      <c r="F20" s="47">
        <v>-0.001614536</v>
      </c>
      <c r="G20" s="48">
        <v>-0.001544739</v>
      </c>
    </row>
    <row r="21" spans="1:7" ht="12.75" thickTop="1">
      <c r="A21" s="6" t="s">
        <v>29</v>
      </c>
      <c r="B21" s="39">
        <v>4.322286</v>
      </c>
      <c r="C21" s="40">
        <v>17.37462</v>
      </c>
      <c r="D21" s="40">
        <v>28.38521</v>
      </c>
      <c r="E21" s="40">
        <v>-22.83224</v>
      </c>
      <c r="F21" s="41">
        <v>-46.14922</v>
      </c>
      <c r="G21" s="43">
        <v>0.007334151</v>
      </c>
    </row>
    <row r="22" spans="1:7" ht="12">
      <c r="A22" s="20" t="s">
        <v>30</v>
      </c>
      <c r="B22" s="29">
        <v>30.04882</v>
      </c>
      <c r="C22" s="13">
        <v>12.0681</v>
      </c>
      <c r="D22" s="13">
        <v>0.8181277</v>
      </c>
      <c r="E22" s="13">
        <v>-7.034302</v>
      </c>
      <c r="F22" s="25">
        <v>-44.25477</v>
      </c>
      <c r="G22" s="36">
        <v>0</v>
      </c>
    </row>
    <row r="23" spans="1:7" ht="12">
      <c r="A23" s="20" t="s">
        <v>31</v>
      </c>
      <c r="B23" s="29">
        <v>-1.315798</v>
      </c>
      <c r="C23" s="13">
        <v>-1.243576</v>
      </c>
      <c r="D23" s="13">
        <v>-1.387448</v>
      </c>
      <c r="E23" s="13">
        <v>-3.687461</v>
      </c>
      <c r="F23" s="25">
        <v>2.080797</v>
      </c>
      <c r="G23" s="35">
        <v>-1.434577</v>
      </c>
    </row>
    <row r="24" spans="1:7" ht="12">
      <c r="A24" s="20" t="s">
        <v>32</v>
      </c>
      <c r="B24" s="29">
        <v>-0.1344462</v>
      </c>
      <c r="C24" s="13">
        <v>-3.443019</v>
      </c>
      <c r="D24" s="13">
        <v>-1.30973</v>
      </c>
      <c r="E24" s="13">
        <v>-4.186352</v>
      </c>
      <c r="F24" s="25">
        <v>-1.313929</v>
      </c>
      <c r="G24" s="35">
        <v>-2.345245</v>
      </c>
    </row>
    <row r="25" spans="1:7" ht="12">
      <c r="A25" s="20" t="s">
        <v>33</v>
      </c>
      <c r="B25" s="29">
        <v>-0.3551418</v>
      </c>
      <c r="C25" s="13">
        <v>-0.2520758</v>
      </c>
      <c r="D25" s="13">
        <v>-0.4347095</v>
      </c>
      <c r="E25" s="13">
        <v>-0.5196985</v>
      </c>
      <c r="F25" s="25">
        <v>-2.22847</v>
      </c>
      <c r="G25" s="35">
        <v>-0.6381945</v>
      </c>
    </row>
    <row r="26" spans="1:7" ht="12">
      <c r="A26" s="21" t="s">
        <v>34</v>
      </c>
      <c r="B26" s="31">
        <v>0.7280464</v>
      </c>
      <c r="C26" s="15">
        <v>0.430808</v>
      </c>
      <c r="D26" s="15">
        <v>-0.1314584</v>
      </c>
      <c r="E26" s="15">
        <v>0.07696308</v>
      </c>
      <c r="F26" s="27">
        <v>1.466975</v>
      </c>
      <c r="G26" s="37">
        <v>0.3914604</v>
      </c>
    </row>
    <row r="27" spans="1:7" ht="12">
      <c r="A27" s="20" t="s">
        <v>35</v>
      </c>
      <c r="B27" s="29">
        <v>0.2928858</v>
      </c>
      <c r="C27" s="13">
        <v>0.2055466</v>
      </c>
      <c r="D27" s="13">
        <v>0.2744526</v>
      </c>
      <c r="E27" s="13">
        <v>-0.1221981</v>
      </c>
      <c r="F27" s="25">
        <v>0.286999</v>
      </c>
      <c r="G27" s="35">
        <v>0.1667764</v>
      </c>
    </row>
    <row r="28" spans="1:7" ht="12">
      <c r="A28" s="20" t="s">
        <v>36</v>
      </c>
      <c r="B28" s="29">
        <v>0.2417274</v>
      </c>
      <c r="C28" s="13">
        <v>-0.2603222</v>
      </c>
      <c r="D28" s="13">
        <v>-0.09083513</v>
      </c>
      <c r="E28" s="13">
        <v>-0.3733664</v>
      </c>
      <c r="F28" s="25">
        <v>-0.1880428</v>
      </c>
      <c r="G28" s="35">
        <v>-0.1642617</v>
      </c>
    </row>
    <row r="29" spans="1:7" ht="12">
      <c r="A29" s="20" t="s">
        <v>37</v>
      </c>
      <c r="B29" s="29">
        <v>0.02015677</v>
      </c>
      <c r="C29" s="13">
        <v>0.04253985</v>
      </c>
      <c r="D29" s="13">
        <v>0.01723793</v>
      </c>
      <c r="E29" s="13">
        <v>0.06101807</v>
      </c>
      <c r="F29" s="25">
        <v>-0.06605887</v>
      </c>
      <c r="G29" s="35">
        <v>0.02320891</v>
      </c>
    </row>
    <row r="30" spans="1:7" ht="12">
      <c r="A30" s="21" t="s">
        <v>38</v>
      </c>
      <c r="B30" s="31">
        <v>0.1086709</v>
      </c>
      <c r="C30" s="15">
        <v>0.04230428</v>
      </c>
      <c r="D30" s="15">
        <v>-0.03650401</v>
      </c>
      <c r="E30" s="15">
        <v>0.09309969</v>
      </c>
      <c r="F30" s="27">
        <v>0.2434428</v>
      </c>
      <c r="G30" s="37">
        <v>0.07193419</v>
      </c>
    </row>
    <row r="31" spans="1:7" ht="12">
      <c r="A31" s="20" t="s">
        <v>39</v>
      </c>
      <c r="B31" s="29">
        <v>0.04695355</v>
      </c>
      <c r="C31" s="13">
        <v>0.05191358</v>
      </c>
      <c r="D31" s="13">
        <v>0.06722039</v>
      </c>
      <c r="E31" s="13">
        <v>0.04813848</v>
      </c>
      <c r="F31" s="25">
        <v>0.07946298</v>
      </c>
      <c r="G31" s="35">
        <v>0.05763112</v>
      </c>
    </row>
    <row r="32" spans="1:7" ht="12">
      <c r="A32" s="20" t="s">
        <v>40</v>
      </c>
      <c r="B32" s="29">
        <v>0.0340205</v>
      </c>
      <c r="C32" s="13">
        <v>0.0001678115</v>
      </c>
      <c r="D32" s="13">
        <v>0.002467027</v>
      </c>
      <c r="E32" s="13">
        <v>-0.009756734</v>
      </c>
      <c r="F32" s="25">
        <v>0.003262978</v>
      </c>
      <c r="G32" s="35">
        <v>0.003657641</v>
      </c>
    </row>
    <row r="33" spans="1:7" ht="12">
      <c r="A33" s="20" t="s">
        <v>41</v>
      </c>
      <c r="B33" s="29">
        <v>0.09711654</v>
      </c>
      <c r="C33" s="13">
        <v>0.08378923</v>
      </c>
      <c r="D33" s="13">
        <v>0.08675779</v>
      </c>
      <c r="E33" s="13">
        <v>0.0961457</v>
      </c>
      <c r="F33" s="25">
        <v>0.05697574</v>
      </c>
      <c r="G33" s="35">
        <v>0.0858469</v>
      </c>
    </row>
    <row r="34" spans="1:7" ht="12">
      <c r="A34" s="21" t="s">
        <v>42</v>
      </c>
      <c r="B34" s="31">
        <v>-0.0001977193</v>
      </c>
      <c r="C34" s="15">
        <v>0.0003700242</v>
      </c>
      <c r="D34" s="15">
        <v>0.006224747</v>
      </c>
      <c r="E34" s="15">
        <v>0.006867484</v>
      </c>
      <c r="F34" s="27">
        <v>-0.02984613</v>
      </c>
      <c r="G34" s="37">
        <v>-0.0007741655</v>
      </c>
    </row>
    <row r="35" spans="1:7" ht="12.75" thickBot="1">
      <c r="A35" s="22" t="s">
        <v>43</v>
      </c>
      <c r="B35" s="32">
        <v>0.003550607</v>
      </c>
      <c r="C35" s="16">
        <v>-0.0004097538</v>
      </c>
      <c r="D35" s="16">
        <v>0.0007144199</v>
      </c>
      <c r="E35" s="16">
        <v>0.0002023704</v>
      </c>
      <c r="F35" s="28">
        <v>0.002355546</v>
      </c>
      <c r="G35" s="38">
        <v>0.0009504619</v>
      </c>
    </row>
    <row r="36" spans="1:7" ht="12">
      <c r="A36" s="4" t="s">
        <v>44</v>
      </c>
      <c r="B36" s="3">
        <v>21.77124</v>
      </c>
      <c r="C36" s="3">
        <v>21.76819</v>
      </c>
      <c r="D36" s="3">
        <v>21.77124</v>
      </c>
      <c r="E36" s="3">
        <v>21.76514</v>
      </c>
      <c r="F36" s="3">
        <v>21.77124</v>
      </c>
      <c r="G36" s="3"/>
    </row>
    <row r="37" spans="1:6" ht="12">
      <c r="A37" s="4" t="s">
        <v>45</v>
      </c>
      <c r="B37" s="2">
        <v>0.2146403</v>
      </c>
      <c r="C37" s="2">
        <v>0.1393636</v>
      </c>
      <c r="D37" s="2">
        <v>0.104777</v>
      </c>
      <c r="E37" s="2">
        <v>0.07171631</v>
      </c>
      <c r="F37" s="2">
        <v>0.06815593</v>
      </c>
    </row>
    <row r="38" spans="1:7" ht="12">
      <c r="A38" s="4" t="s">
        <v>53</v>
      </c>
      <c r="B38" s="2">
        <v>3.80505E-05</v>
      </c>
      <c r="C38" s="2">
        <v>-0.000132972</v>
      </c>
      <c r="D38" s="2">
        <v>0.0001722005</v>
      </c>
      <c r="E38" s="2">
        <v>-0.0001745744</v>
      </c>
      <c r="F38" s="2">
        <v>0.0002028548</v>
      </c>
      <c r="G38" s="2">
        <v>0.0002927399</v>
      </c>
    </row>
    <row r="39" spans="1:7" ht="12.75" thickBot="1">
      <c r="A39" s="4" t="s">
        <v>54</v>
      </c>
      <c r="B39" s="2">
        <v>0</v>
      </c>
      <c r="C39" s="2">
        <v>-2.937639E-05</v>
      </c>
      <c r="D39" s="2">
        <v>-4.826894E-05</v>
      </c>
      <c r="E39" s="2">
        <v>3.8692E-05</v>
      </c>
      <c r="F39" s="2">
        <v>7.93514E-05</v>
      </c>
      <c r="G39" s="2">
        <v>0.0007488268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3.11657</v>
      </c>
      <c r="F40" s="17" t="s">
        <v>48</v>
      </c>
      <c r="G40" s="8">
        <v>54.928424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0.003748</v>
      </c>
      <c r="D4">
        <v>0.003747</v>
      </c>
      <c r="E4">
        <v>0.003747</v>
      </c>
      <c r="F4">
        <v>0.002071</v>
      </c>
      <c r="G4">
        <v>0.011679</v>
      </c>
    </row>
    <row r="5" spans="1:7" ht="12.75">
      <c r="A5" t="s">
        <v>13</v>
      </c>
      <c r="B5">
        <v>1.502436</v>
      </c>
      <c r="C5">
        <v>0.603404</v>
      </c>
      <c r="D5">
        <v>0.040906</v>
      </c>
      <c r="E5">
        <v>-0.351715</v>
      </c>
      <c r="F5">
        <v>-2.212724</v>
      </c>
      <c r="G5">
        <v>4.437999</v>
      </c>
    </row>
    <row r="6" spans="1:7" ht="12.75">
      <c r="A6" t="s">
        <v>14</v>
      </c>
      <c r="B6" s="49">
        <v>-22.39584</v>
      </c>
      <c r="C6" s="49">
        <v>78.19798</v>
      </c>
      <c r="D6" s="49">
        <v>-101.2967</v>
      </c>
      <c r="E6" s="49">
        <v>102.6748</v>
      </c>
      <c r="F6" s="49">
        <v>-119.5329</v>
      </c>
      <c r="G6" s="49">
        <v>0.005887146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-0.7207893</v>
      </c>
      <c r="C8" s="49">
        <v>-0.4530374</v>
      </c>
      <c r="D8" s="49">
        <v>-0.261497</v>
      </c>
      <c r="E8" s="49">
        <v>0.8449095</v>
      </c>
      <c r="F8" s="49">
        <v>-4.045175</v>
      </c>
      <c r="G8" s="49">
        <v>-0.6112234</v>
      </c>
    </row>
    <row r="9" spans="1:7" ht="12.75">
      <c r="A9" t="s">
        <v>17</v>
      </c>
      <c r="B9" s="49">
        <v>0.2901476</v>
      </c>
      <c r="C9" s="49">
        <v>-0.2058014</v>
      </c>
      <c r="D9" s="49">
        <v>-0.6068122</v>
      </c>
      <c r="E9" s="49">
        <v>-0.6490528</v>
      </c>
      <c r="F9" s="49">
        <v>-1.895266</v>
      </c>
      <c r="G9" s="49">
        <v>-0.5615612</v>
      </c>
    </row>
    <row r="10" spans="1:7" ht="12.75">
      <c r="A10" t="s">
        <v>18</v>
      </c>
      <c r="B10" s="49">
        <v>0.790194</v>
      </c>
      <c r="C10" s="49">
        <v>0.5447776</v>
      </c>
      <c r="D10" s="49">
        <v>0.7653018</v>
      </c>
      <c r="E10" s="49">
        <v>-0.05984113</v>
      </c>
      <c r="F10" s="49">
        <v>-1.026129</v>
      </c>
      <c r="G10" s="49">
        <v>0.2790905</v>
      </c>
    </row>
    <row r="11" spans="1:7" ht="12.75">
      <c r="A11" t="s">
        <v>19</v>
      </c>
      <c r="B11" s="49">
        <v>2.457948</v>
      </c>
      <c r="C11" s="49">
        <v>1.450429</v>
      </c>
      <c r="D11" s="49">
        <v>1.780526</v>
      </c>
      <c r="E11" s="49">
        <v>2.228736</v>
      </c>
      <c r="F11" s="49">
        <v>12.91855</v>
      </c>
      <c r="G11" s="49">
        <v>3.388465</v>
      </c>
    </row>
    <row r="12" spans="1:7" ht="12.75">
      <c r="A12" t="s">
        <v>20</v>
      </c>
      <c r="B12" s="49">
        <v>-0.05565804</v>
      </c>
      <c r="C12" s="49">
        <v>-0.4259756</v>
      </c>
      <c r="D12" s="49">
        <v>0.07899789</v>
      </c>
      <c r="E12" s="49">
        <v>-0.02111993</v>
      </c>
      <c r="F12" s="49">
        <v>0.2524701</v>
      </c>
      <c r="G12" s="49">
        <v>-0.06310692</v>
      </c>
    </row>
    <row r="13" spans="1:7" ht="12.75">
      <c r="A13" t="s">
        <v>21</v>
      </c>
      <c r="B13" s="49">
        <v>0.03292141</v>
      </c>
      <c r="C13" s="49">
        <v>-0.09948014</v>
      </c>
      <c r="D13" s="49">
        <v>-0.1219426</v>
      </c>
      <c r="E13" s="49">
        <v>-0.06187385</v>
      </c>
      <c r="F13" s="49">
        <v>-0.1328015</v>
      </c>
      <c r="G13" s="49">
        <v>-0.08104151</v>
      </c>
    </row>
    <row r="14" spans="1:7" ht="12.75">
      <c r="A14" t="s">
        <v>22</v>
      </c>
      <c r="B14" s="49">
        <v>0.04938758</v>
      </c>
      <c r="C14" s="49">
        <v>0.03947188</v>
      </c>
      <c r="D14" s="49">
        <v>0.1026111</v>
      </c>
      <c r="E14" s="49">
        <v>-0.07964545</v>
      </c>
      <c r="F14" s="49">
        <v>0.09848117</v>
      </c>
      <c r="G14" s="49">
        <v>0.03528834</v>
      </c>
    </row>
    <row r="15" spans="1:7" ht="12.75">
      <c r="A15" t="s">
        <v>23</v>
      </c>
      <c r="B15" s="49">
        <v>-0.4530302</v>
      </c>
      <c r="C15" s="49">
        <v>-0.2146502</v>
      </c>
      <c r="D15" s="49">
        <v>-0.1660717</v>
      </c>
      <c r="E15" s="49">
        <v>-0.1263437</v>
      </c>
      <c r="F15" s="49">
        <v>-0.3910295</v>
      </c>
      <c r="G15" s="49">
        <v>-0.2397786</v>
      </c>
    </row>
    <row r="16" spans="1:7" ht="12.75">
      <c r="A16" t="s">
        <v>24</v>
      </c>
      <c r="B16" s="49">
        <v>-0.003031843</v>
      </c>
      <c r="C16" s="49">
        <v>-0.02809701</v>
      </c>
      <c r="D16" s="49">
        <v>-0.01274815</v>
      </c>
      <c r="E16" s="49">
        <v>0.009329391</v>
      </c>
      <c r="F16" s="49">
        <v>-0.004937383</v>
      </c>
      <c r="G16" s="49">
        <v>-0.008684919</v>
      </c>
    </row>
    <row r="17" spans="1:7" ht="12.75">
      <c r="A17" t="s">
        <v>25</v>
      </c>
      <c r="B17" s="49">
        <v>-0.02371093</v>
      </c>
      <c r="C17" s="49">
        <v>-0.01638578</v>
      </c>
      <c r="D17" s="49">
        <v>-0.00848248</v>
      </c>
      <c r="E17" s="49">
        <v>-0.01019292</v>
      </c>
      <c r="F17" s="49">
        <v>-0.01359288</v>
      </c>
      <c r="G17" s="49">
        <v>-0.01368647</v>
      </c>
    </row>
    <row r="18" spans="1:7" ht="12.75">
      <c r="A18" t="s">
        <v>26</v>
      </c>
      <c r="B18" s="49">
        <v>0.04238294</v>
      </c>
      <c r="C18" s="49">
        <v>0.02009997</v>
      </c>
      <c r="D18" s="49">
        <v>0.05476081</v>
      </c>
      <c r="E18" s="49">
        <v>0.00503525</v>
      </c>
      <c r="F18" s="49">
        <v>0.0005759227</v>
      </c>
      <c r="G18" s="49">
        <v>0.02544586</v>
      </c>
    </row>
    <row r="19" spans="1:7" ht="12.75">
      <c r="A19" t="s">
        <v>27</v>
      </c>
      <c r="B19" s="49">
        <v>-0.2089899</v>
      </c>
      <c r="C19" s="49">
        <v>-0.1890947</v>
      </c>
      <c r="D19" s="49">
        <v>-0.1942134</v>
      </c>
      <c r="E19" s="49">
        <v>-0.2019088</v>
      </c>
      <c r="F19" s="49">
        <v>-0.1373791</v>
      </c>
      <c r="G19" s="49">
        <v>-0.1894195</v>
      </c>
    </row>
    <row r="20" spans="1:7" ht="12.75">
      <c r="A20" t="s">
        <v>28</v>
      </c>
      <c r="B20" s="49">
        <v>-0.002895319</v>
      </c>
      <c r="C20" s="49">
        <v>-0.00146935</v>
      </c>
      <c r="D20" s="49">
        <v>-0.00492925</v>
      </c>
      <c r="E20" s="49">
        <v>0.002617884</v>
      </c>
      <c r="F20" s="49">
        <v>-0.001614536</v>
      </c>
      <c r="G20" s="49">
        <v>-0.001544739</v>
      </c>
    </row>
    <row r="21" spans="1:7" ht="12.75">
      <c r="A21" t="s">
        <v>29</v>
      </c>
      <c r="B21" s="49">
        <v>4.322286</v>
      </c>
      <c r="C21" s="49">
        <v>17.37462</v>
      </c>
      <c r="D21" s="49">
        <v>28.38521</v>
      </c>
      <c r="E21" s="49">
        <v>-22.83224</v>
      </c>
      <c r="F21" s="49">
        <v>-46.14922</v>
      </c>
      <c r="G21" s="49">
        <v>0.007334151</v>
      </c>
    </row>
    <row r="22" spans="1:7" ht="12.75">
      <c r="A22" t="s">
        <v>30</v>
      </c>
      <c r="B22" s="49">
        <v>30.04882</v>
      </c>
      <c r="C22" s="49">
        <v>12.0681</v>
      </c>
      <c r="D22" s="49">
        <v>0.8181277</v>
      </c>
      <c r="E22" s="49">
        <v>-7.034302</v>
      </c>
      <c r="F22" s="49">
        <v>-44.25477</v>
      </c>
      <c r="G22" s="49">
        <v>0</v>
      </c>
    </row>
    <row r="23" spans="1:7" ht="12.75">
      <c r="A23" t="s">
        <v>31</v>
      </c>
      <c r="B23" s="49">
        <v>-1.315798</v>
      </c>
      <c r="C23" s="49">
        <v>-1.243576</v>
      </c>
      <c r="D23" s="49">
        <v>-1.387448</v>
      </c>
      <c r="E23" s="49">
        <v>-3.687461</v>
      </c>
      <c r="F23" s="49">
        <v>2.080797</v>
      </c>
      <c r="G23" s="49">
        <v>-1.434577</v>
      </c>
    </row>
    <row r="24" spans="1:7" ht="12.75">
      <c r="A24" t="s">
        <v>32</v>
      </c>
      <c r="B24" s="49">
        <v>-0.1344462</v>
      </c>
      <c r="C24" s="49">
        <v>-3.443019</v>
      </c>
      <c r="D24" s="49">
        <v>-1.30973</v>
      </c>
      <c r="E24" s="49">
        <v>-4.186352</v>
      </c>
      <c r="F24" s="49">
        <v>-1.313929</v>
      </c>
      <c r="G24" s="49">
        <v>-2.345245</v>
      </c>
    </row>
    <row r="25" spans="1:7" ht="12.75">
      <c r="A25" t="s">
        <v>33</v>
      </c>
      <c r="B25" s="49">
        <v>-0.3551418</v>
      </c>
      <c r="C25" s="49">
        <v>-0.2520758</v>
      </c>
      <c r="D25" s="49">
        <v>-0.4347095</v>
      </c>
      <c r="E25" s="49">
        <v>-0.5196985</v>
      </c>
      <c r="F25" s="49">
        <v>-2.22847</v>
      </c>
      <c r="G25" s="49">
        <v>-0.6381945</v>
      </c>
    </row>
    <row r="26" spans="1:7" ht="12.75">
      <c r="A26" t="s">
        <v>34</v>
      </c>
      <c r="B26" s="49">
        <v>0.7280464</v>
      </c>
      <c r="C26" s="49">
        <v>0.430808</v>
      </c>
      <c r="D26" s="49">
        <v>-0.1314584</v>
      </c>
      <c r="E26" s="49">
        <v>0.07696308</v>
      </c>
      <c r="F26" s="49">
        <v>1.466975</v>
      </c>
      <c r="G26" s="49">
        <v>0.3914604</v>
      </c>
    </row>
    <row r="27" spans="1:7" ht="12.75">
      <c r="A27" t="s">
        <v>35</v>
      </c>
      <c r="B27" s="49">
        <v>0.2928858</v>
      </c>
      <c r="C27" s="49">
        <v>0.2055466</v>
      </c>
      <c r="D27" s="49">
        <v>0.2744526</v>
      </c>
      <c r="E27" s="49">
        <v>-0.1221981</v>
      </c>
      <c r="F27" s="49">
        <v>0.286999</v>
      </c>
      <c r="G27" s="49">
        <v>0.1667764</v>
      </c>
    </row>
    <row r="28" spans="1:7" ht="12.75">
      <c r="A28" t="s">
        <v>36</v>
      </c>
      <c r="B28" s="49">
        <v>0.2417274</v>
      </c>
      <c r="C28" s="49">
        <v>-0.2603222</v>
      </c>
      <c r="D28" s="49">
        <v>-0.09083513</v>
      </c>
      <c r="E28" s="49">
        <v>-0.3733664</v>
      </c>
      <c r="F28" s="49">
        <v>-0.1880428</v>
      </c>
      <c r="G28" s="49">
        <v>-0.1642617</v>
      </c>
    </row>
    <row r="29" spans="1:7" ht="12.75">
      <c r="A29" t="s">
        <v>37</v>
      </c>
      <c r="B29" s="49">
        <v>0.02015677</v>
      </c>
      <c r="C29" s="49">
        <v>0.04253985</v>
      </c>
      <c r="D29" s="49">
        <v>0.01723793</v>
      </c>
      <c r="E29" s="49">
        <v>0.06101807</v>
      </c>
      <c r="F29" s="49">
        <v>-0.06605887</v>
      </c>
      <c r="G29" s="49">
        <v>0.02320891</v>
      </c>
    </row>
    <row r="30" spans="1:7" ht="12.75">
      <c r="A30" t="s">
        <v>38</v>
      </c>
      <c r="B30" s="49">
        <v>0.1086709</v>
      </c>
      <c r="C30" s="49">
        <v>0.04230428</v>
      </c>
      <c r="D30" s="49">
        <v>-0.03650401</v>
      </c>
      <c r="E30" s="49">
        <v>0.09309969</v>
      </c>
      <c r="F30" s="49">
        <v>0.2434428</v>
      </c>
      <c r="G30" s="49">
        <v>0.07193419</v>
      </c>
    </row>
    <row r="31" spans="1:7" ht="12.75">
      <c r="A31" t="s">
        <v>39</v>
      </c>
      <c r="B31" s="49">
        <v>0.04695355</v>
      </c>
      <c r="C31" s="49">
        <v>0.05191358</v>
      </c>
      <c r="D31" s="49">
        <v>0.06722039</v>
      </c>
      <c r="E31" s="49">
        <v>0.04813848</v>
      </c>
      <c r="F31" s="49">
        <v>0.07946298</v>
      </c>
      <c r="G31" s="49">
        <v>0.05763112</v>
      </c>
    </row>
    <row r="32" spans="1:7" ht="12.75">
      <c r="A32" t="s">
        <v>40</v>
      </c>
      <c r="B32" s="49">
        <v>0.0340205</v>
      </c>
      <c r="C32" s="49">
        <v>0.0001678115</v>
      </c>
      <c r="D32" s="49">
        <v>0.002467027</v>
      </c>
      <c r="E32" s="49">
        <v>-0.009756734</v>
      </c>
      <c r="F32" s="49">
        <v>0.003262978</v>
      </c>
      <c r="G32" s="49">
        <v>0.003657641</v>
      </c>
    </row>
    <row r="33" spans="1:7" ht="12.75">
      <c r="A33" t="s">
        <v>41</v>
      </c>
      <c r="B33" s="49">
        <v>0.09711654</v>
      </c>
      <c r="C33" s="49">
        <v>0.08378923</v>
      </c>
      <c r="D33" s="49">
        <v>0.08675779</v>
      </c>
      <c r="E33" s="49">
        <v>0.0961457</v>
      </c>
      <c r="F33" s="49">
        <v>0.05697574</v>
      </c>
      <c r="G33" s="49">
        <v>0.0858469</v>
      </c>
    </row>
    <row r="34" spans="1:7" ht="12.75">
      <c r="A34" t="s">
        <v>42</v>
      </c>
      <c r="B34" s="49">
        <v>-0.0001977193</v>
      </c>
      <c r="C34" s="49">
        <v>0.0003700242</v>
      </c>
      <c r="D34" s="49">
        <v>0.006224747</v>
      </c>
      <c r="E34" s="49">
        <v>0.006867484</v>
      </c>
      <c r="F34" s="49">
        <v>-0.02984613</v>
      </c>
      <c r="G34" s="49">
        <v>-0.0007741655</v>
      </c>
    </row>
    <row r="35" spans="1:7" ht="12.75">
      <c r="A35" t="s">
        <v>43</v>
      </c>
      <c r="B35" s="49">
        <v>0.003550607</v>
      </c>
      <c r="C35" s="49">
        <v>-0.0004097538</v>
      </c>
      <c r="D35" s="49">
        <v>0.0007144199</v>
      </c>
      <c r="E35" s="49">
        <v>0.0002023704</v>
      </c>
      <c r="F35" s="49">
        <v>0.002355546</v>
      </c>
      <c r="G35" s="49">
        <v>0.0009504619</v>
      </c>
    </row>
    <row r="36" spans="1:6" ht="12.75">
      <c r="A36" t="s">
        <v>44</v>
      </c>
      <c r="B36" s="49">
        <v>21.77124</v>
      </c>
      <c r="C36" s="49">
        <v>21.76819</v>
      </c>
      <c r="D36" s="49">
        <v>21.77124</v>
      </c>
      <c r="E36" s="49">
        <v>21.76514</v>
      </c>
      <c r="F36" s="49">
        <v>21.77124</v>
      </c>
    </row>
    <row r="37" spans="1:6" ht="12.75">
      <c r="A37" t="s">
        <v>45</v>
      </c>
      <c r="B37" s="49">
        <v>0.2146403</v>
      </c>
      <c r="C37" s="49">
        <v>0.1393636</v>
      </c>
      <c r="D37" s="49">
        <v>0.104777</v>
      </c>
      <c r="E37" s="49">
        <v>0.07171631</v>
      </c>
      <c r="F37" s="49">
        <v>0.06815593</v>
      </c>
    </row>
    <row r="38" spans="1:7" ht="12.75">
      <c r="A38" t="s">
        <v>55</v>
      </c>
      <c r="B38" s="49">
        <v>3.80505E-05</v>
      </c>
      <c r="C38" s="49">
        <v>-0.000132972</v>
      </c>
      <c r="D38" s="49">
        <v>0.0001722005</v>
      </c>
      <c r="E38" s="49">
        <v>-0.0001745744</v>
      </c>
      <c r="F38" s="49">
        <v>0.0002028548</v>
      </c>
      <c r="G38" s="49">
        <v>0.0002927399</v>
      </c>
    </row>
    <row r="39" spans="1:7" ht="12.75">
      <c r="A39" t="s">
        <v>56</v>
      </c>
      <c r="B39" s="49">
        <v>0</v>
      </c>
      <c r="C39" s="49">
        <v>-2.937639E-05</v>
      </c>
      <c r="D39" s="49">
        <v>-4.826894E-05</v>
      </c>
      <c r="E39" s="49">
        <v>3.8692E-05</v>
      </c>
      <c r="F39" s="49">
        <v>7.93514E-05</v>
      </c>
      <c r="G39" s="49">
        <v>0.0007488268</v>
      </c>
    </row>
    <row r="40" spans="2:7" ht="12.75">
      <c r="B40" t="s">
        <v>46</v>
      </c>
      <c r="C40">
        <v>-0.003748</v>
      </c>
      <c r="D40" t="s">
        <v>47</v>
      </c>
      <c r="E40">
        <v>3.11657</v>
      </c>
      <c r="F40" t="s">
        <v>48</v>
      </c>
      <c r="G40">
        <v>54.928424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3.8050504898993196E-05</v>
      </c>
      <c r="C50">
        <f>-0.017/(C7*C7+C22*C22)*(C21*C22+C6*C7)</f>
        <v>-0.00013297201771160887</v>
      </c>
      <c r="D50">
        <f>-0.017/(D7*D7+D22*D22)*(D21*D22+D6*D7)</f>
        <v>0.0001722004409838886</v>
      </c>
      <c r="E50">
        <f>-0.017/(E7*E7+E22*E22)*(E21*E22+E6*E7)</f>
        <v>-0.0001745743771263005</v>
      </c>
      <c r="F50">
        <f>-0.017/(F7*F7+F22*F22)*(F21*F22+F6*F7)</f>
        <v>0.00020285476219073222</v>
      </c>
      <c r="G50">
        <f>(B50*B$4+C50*C$4+D50*D$4+E50*E$4+F50*F$4)/SUM(B$4:F$4)</f>
        <v>-7.254764576200506E-08</v>
      </c>
    </row>
    <row r="51" spans="1:7" ht="12.75">
      <c r="A51" t="s">
        <v>59</v>
      </c>
      <c r="B51">
        <f>-0.017/(B7*B7+B22*B22)*(B21*B7-B6*B22)</f>
        <v>-7.4622234772618965E-06</v>
      </c>
      <c r="C51">
        <f>-0.017/(C7*C7+C22*C22)*(C21*C7-C6*C22)</f>
        <v>-2.9376382039305456E-05</v>
      </c>
      <c r="D51">
        <f>-0.017/(D7*D7+D22*D22)*(D21*D7-D6*D22)</f>
        <v>-4.826894519507212E-05</v>
      </c>
      <c r="E51">
        <f>-0.017/(E7*E7+E22*E22)*(E21*E7-E6*E22)</f>
        <v>3.869200711098317E-05</v>
      </c>
      <c r="F51">
        <f>-0.017/(F7*F7+F22*F22)*(F21*F7-F6*F22)</f>
        <v>7.935140308441556E-05</v>
      </c>
      <c r="G51">
        <f>(B51*B$4+C51*C$4+D51*D$4+E51*E$4+F51*F$4)/SUM(B$4:F$4)</f>
        <v>9.485049578382441E-08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9999.995618214645</v>
      </c>
      <c r="C62">
        <f>C7+(2/0.017)*(C8*C50-C23*C51)</f>
        <v>10000.002789356882</v>
      </c>
      <c r="D62">
        <f>D7+(2/0.017)*(D8*D50-D23*D51)</f>
        <v>9999.986823464684</v>
      </c>
      <c r="E62">
        <f>E7+(2/0.017)*(E8*E50-E23*E51)</f>
        <v>9999.999432437358</v>
      </c>
      <c r="F62">
        <f>F7+(2/0.017)*(F8*F50-F23*F51)</f>
        <v>9999.884035626574</v>
      </c>
    </row>
    <row r="63" spans="1:6" ht="12.75">
      <c r="A63" t="s">
        <v>67</v>
      </c>
      <c r="B63">
        <f>B8+(3/0.017)*(B9*B50-B24*B51)</f>
        <v>-0.7190180655732066</v>
      </c>
      <c r="C63">
        <f>C8+(3/0.017)*(C9*C50-C24*C51)</f>
        <v>-0.46605697896000825</v>
      </c>
      <c r="D63">
        <f>D8+(3/0.017)*(D9*D50-D24*D51)</f>
        <v>-0.29109334365142564</v>
      </c>
      <c r="E63">
        <f>E8+(3/0.017)*(E9*E50-E24*E51)</f>
        <v>0.8934894440532635</v>
      </c>
      <c r="F63">
        <f>F8+(3/0.017)*(F9*F50-F24*F51)</f>
        <v>-4.094622345414391</v>
      </c>
    </row>
    <row r="64" spans="1:6" ht="12.75">
      <c r="A64" t="s">
        <v>68</v>
      </c>
      <c r="B64">
        <f>B9+(4/0.017)*(B10*B50-B25*B51)</f>
        <v>0.296598690162456</v>
      </c>
      <c r="C64">
        <f>C9+(4/0.017)*(C10*C50-C25*C51)</f>
        <v>-0.22458851804229443</v>
      </c>
      <c r="D64">
        <f>D9+(4/0.017)*(D10*D50-D25*D51)</f>
        <v>-0.5807410615495326</v>
      </c>
      <c r="E64">
        <f>E9+(4/0.017)*(E10*E50-E25*E51)</f>
        <v>-0.6418634103402703</v>
      </c>
      <c r="F64">
        <f>F9+(4/0.017)*(F10*F50-F25*F51)</f>
        <v>-1.902636101891879</v>
      </c>
    </row>
    <row r="65" spans="1:6" ht="12.75">
      <c r="A65" t="s">
        <v>69</v>
      </c>
      <c r="B65">
        <f>B10+(5/0.017)*(B11*B50-B26*B51)</f>
        <v>0.8192995903982607</v>
      </c>
      <c r="C65">
        <f>C10+(5/0.017)*(C11*C50-C26*C51)</f>
        <v>0.49177439697534053</v>
      </c>
      <c r="D65">
        <f>D10+(5/0.017)*(D11*D50-D26*D51)</f>
        <v>0.853614154140661</v>
      </c>
      <c r="E65">
        <f>E10+(5/0.017)*(E11*E50-E26*E51)</f>
        <v>-0.17515232265223696</v>
      </c>
      <c r="F65">
        <f>F10+(5/0.017)*(F11*F50-F26*F51)</f>
        <v>-0.28960462836490497</v>
      </c>
    </row>
    <row r="66" spans="1:6" ht="12.75">
      <c r="A66" t="s">
        <v>70</v>
      </c>
      <c r="B66">
        <f>B11+(6/0.017)*(B12*B50-B27*B51)</f>
        <v>2.457971916271492</v>
      </c>
      <c r="C66">
        <f>C11+(6/0.017)*(C12*C50-C27*C51)</f>
        <v>1.4725517236975507</v>
      </c>
      <c r="D66">
        <f>D11+(6/0.017)*(D12*D50-D27*D51)</f>
        <v>1.7900028267068855</v>
      </c>
      <c r="E66">
        <f>E11+(6/0.017)*(E12*E50-E27*E51)</f>
        <v>2.231706031192535</v>
      </c>
      <c r="F66">
        <f>F11+(6/0.017)*(F12*F50-F27*F51)</f>
        <v>12.928587996033627</v>
      </c>
    </row>
    <row r="67" spans="1:6" ht="12.75">
      <c r="A67" t="s">
        <v>71</v>
      </c>
      <c r="B67">
        <f>B12+(7/0.017)*(B13*B50-B28*B51)</f>
        <v>-0.054399481113938254</v>
      </c>
      <c r="C67">
        <f>C12+(7/0.017)*(C13*C50-C28*C51)</f>
        <v>-0.42367764389631496</v>
      </c>
      <c r="D67">
        <f>D12+(7/0.017)*(D13*D50-D28*D51)</f>
        <v>0.06854603130321446</v>
      </c>
      <c r="E67">
        <f>E12+(7/0.017)*(E13*E50-E28*E51)</f>
        <v>-0.010723742376723038</v>
      </c>
      <c r="F67">
        <f>F12+(7/0.017)*(F13*F50-F28*F51)</f>
        <v>0.24752152960187923</v>
      </c>
    </row>
    <row r="68" spans="1:6" ht="12.75">
      <c r="A68" t="s">
        <v>72</v>
      </c>
      <c r="B68">
        <f>B13+(8/0.017)*(B14*B50-B29*B51)</f>
        <v>0.0338765331421455</v>
      </c>
      <c r="C68">
        <f>C13+(8/0.017)*(C14*C50-C29*C51)</f>
        <v>-0.101362017007518</v>
      </c>
      <c r="D68">
        <f>D13+(8/0.017)*(D14*D50-D29*D51)</f>
        <v>-0.11323590194433487</v>
      </c>
      <c r="E68">
        <f>E13+(8/0.017)*(E14*E50-E29*E51)</f>
        <v>-0.056441782599362146</v>
      </c>
      <c r="F68">
        <f>F13+(8/0.017)*(F14*F50-F29*F51)</f>
        <v>-0.12093362313351241</v>
      </c>
    </row>
    <row r="69" spans="1:6" ht="12.75">
      <c r="A69" t="s">
        <v>73</v>
      </c>
      <c r="B69">
        <f>B14+(9/0.017)*(B15*B50-B30*B51)</f>
        <v>0.04069087931006175</v>
      </c>
      <c r="C69">
        <f>C14+(9/0.017)*(C15*C50-C30*C51)</f>
        <v>0.05524052423449431</v>
      </c>
      <c r="D69">
        <f>D14+(9/0.017)*(D15*D50-D30*D51)</f>
        <v>0.08653835468839355</v>
      </c>
      <c r="E69">
        <f>E14+(9/0.017)*(E15*E50-E30*E51)</f>
        <v>-0.06987560118974138</v>
      </c>
      <c r="F69">
        <f>F14+(9/0.017)*(F15*F50-F30*F51)</f>
        <v>0.04626013965613312</v>
      </c>
    </row>
    <row r="70" spans="1:6" ht="12.75">
      <c r="A70" t="s">
        <v>74</v>
      </c>
      <c r="B70">
        <f>B15+(10/0.017)*(B16*B50-B31*B51)</f>
        <v>-0.45289195604339627</v>
      </c>
      <c r="C70">
        <f>C15+(10/0.017)*(C16*C50-C31*C51)</f>
        <v>-0.21155540631148748</v>
      </c>
      <c r="D70">
        <f>D15+(10/0.017)*(D16*D50-D31*D51)</f>
        <v>-0.16545439395931022</v>
      </c>
      <c r="E70">
        <f>E15+(10/0.017)*(E16*E50-E31*E51)</f>
        <v>-0.1283973747254498</v>
      </c>
      <c r="F70">
        <f>F15+(10/0.017)*(F16*F50-F31*F51)</f>
        <v>-0.395327776829752</v>
      </c>
    </row>
    <row r="71" spans="1:6" ht="12.75">
      <c r="A71" t="s">
        <v>75</v>
      </c>
      <c r="B71">
        <f>B16+(11/0.017)*(B17*B50-B32*B51)</f>
        <v>-0.003451359889851851</v>
      </c>
      <c r="C71">
        <f>C16+(11/0.017)*(C17*C50-C32*C51)</f>
        <v>-0.02668397593210328</v>
      </c>
      <c r="D71">
        <f>D16+(11/0.017)*(D17*D50-D32*D51)</f>
        <v>-0.013616248003610104</v>
      </c>
      <c r="E71">
        <f>E16+(11/0.017)*(E17*E50-E32*E51)</f>
        <v>0.010725051770321646</v>
      </c>
      <c r="F71">
        <f>F16+(11/0.017)*(F17*F50-F32*F51)</f>
        <v>-0.006889108032154596</v>
      </c>
    </row>
    <row r="72" spans="1:6" ht="12.75">
      <c r="A72" t="s">
        <v>76</v>
      </c>
      <c r="B72">
        <f>B17+(12/0.017)*(B18*B50-B33*B51)</f>
        <v>-0.022061002288760817</v>
      </c>
      <c r="C72">
        <f>C17+(12/0.017)*(C18*C50-C33*C51)</f>
        <v>-0.0165349393898237</v>
      </c>
      <c r="D72">
        <f>D17+(12/0.017)*(D18*D50-D33*D51)</f>
        <v>0.0011299030409815374</v>
      </c>
      <c r="E72">
        <f>E17+(12/0.017)*(E18*E50-E33*E51)</f>
        <v>-0.013439340522716935</v>
      </c>
      <c r="F72">
        <f>F17+(12/0.017)*(F18*F50-F33*F51)</f>
        <v>-0.016701780881240552</v>
      </c>
    </row>
    <row r="73" spans="1:6" ht="12.75">
      <c r="A73" t="s">
        <v>77</v>
      </c>
      <c r="B73">
        <f>B18+(13/0.017)*(B19*B50-B34*B51)</f>
        <v>0.03630073962869988</v>
      </c>
      <c r="C73">
        <f>C18+(13/0.017)*(C19*C50-C34*C51)</f>
        <v>0.03933627935340274</v>
      </c>
      <c r="D73">
        <f>D18+(13/0.017)*(D19*D50-D34*D51)</f>
        <v>0.029416032059329765</v>
      </c>
      <c r="E73">
        <f>E18+(13/0.017)*(E19*E50-E34*E51)</f>
        <v>0.03178648654913122</v>
      </c>
      <c r="F73">
        <f>F18+(13/0.017)*(F19*F50-F34*F51)</f>
        <v>-0.018923826758140024</v>
      </c>
    </row>
    <row r="74" spans="1:6" ht="12.75">
      <c r="A74" t="s">
        <v>78</v>
      </c>
      <c r="B74">
        <f>B19+(14/0.017)*(B20*B50-B35*B51)</f>
        <v>-0.20905880711625388</v>
      </c>
      <c r="C74">
        <f>C19+(14/0.017)*(C20*C50-C35*C51)</f>
        <v>-0.1889437097117205</v>
      </c>
      <c r="D74">
        <f>D19+(14/0.017)*(D20*D50-D35*D51)</f>
        <v>-0.19488402860012274</v>
      </c>
      <c r="E74">
        <f>E19+(14/0.017)*(E20*E50-E35*E51)</f>
        <v>-0.20229161401170745</v>
      </c>
      <c r="F74">
        <f>F19+(14/0.017)*(F20*F50-F35*F51)</f>
        <v>-0.1378027500441421</v>
      </c>
    </row>
    <row r="75" spans="1:6" ht="12.75">
      <c r="A75" t="s">
        <v>79</v>
      </c>
      <c r="B75" s="49">
        <f>B20</f>
        <v>-0.002895319</v>
      </c>
      <c r="C75" s="49">
        <f>C20</f>
        <v>-0.00146935</v>
      </c>
      <c r="D75" s="49">
        <f>D20</f>
        <v>-0.00492925</v>
      </c>
      <c r="E75" s="49">
        <f>E20</f>
        <v>0.002617884</v>
      </c>
      <c r="F75" s="49">
        <f>F20</f>
        <v>-0.001614536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30.043562577951946</v>
      </c>
      <c r="C82">
        <f>C22+(2/0.017)*(C8*C51+C23*C50)</f>
        <v>12.089119930545673</v>
      </c>
      <c r="D82">
        <f>D22+(2/0.017)*(D8*D51+D23*D50)</f>
        <v>0.7915045266964073</v>
      </c>
      <c r="E82">
        <f>E22+(2/0.017)*(E8*E51+E23*E50)</f>
        <v>-6.954722299807687</v>
      </c>
      <c r="F82">
        <f>F22+(2/0.017)*(F8*F51+F23*F50)</f>
        <v>-44.242874791925864</v>
      </c>
    </row>
    <row r="83" spans="1:6" ht="12.75">
      <c r="A83" t="s">
        <v>82</v>
      </c>
      <c r="B83">
        <f>B23+(3/0.017)*(B9*B51+B24*B50)</f>
        <v>-1.3170828632984133</v>
      </c>
      <c r="C83">
        <f>C23+(3/0.017)*(C9*C51+C24*C50)</f>
        <v>-1.1617164322352889</v>
      </c>
      <c r="D83">
        <f>D23+(3/0.017)*(D9*D51+D24*D50)</f>
        <v>-1.4220796291901754</v>
      </c>
      <c r="E83">
        <f>E23+(3/0.017)*(E9*E51+E24*E50)</f>
        <v>-3.5629227698920403</v>
      </c>
      <c r="F83">
        <f>F23+(3/0.017)*(F9*F51+F24*F50)</f>
        <v>2.0072213345031718</v>
      </c>
    </row>
    <row r="84" spans="1:6" ht="12.75">
      <c r="A84" t="s">
        <v>83</v>
      </c>
      <c r="B84">
        <f>B24+(4/0.017)*(B10*B51+B25*B50)</f>
        <v>-0.13901324212214794</v>
      </c>
      <c r="C84">
        <f>C24+(4/0.017)*(C10*C51+C25*C50)</f>
        <v>-3.4388977216851266</v>
      </c>
      <c r="D84">
        <f>D24+(4/0.017)*(D10*D51+D25*D50)</f>
        <v>-1.336035288998065</v>
      </c>
      <c r="E84">
        <f>E24+(4/0.017)*(E10*E51+E25*E50)</f>
        <v>-4.165549489763887</v>
      </c>
      <c r="F84">
        <f>F24+(4/0.017)*(F10*F51+F25*F50)</f>
        <v>-1.439453830069362</v>
      </c>
    </row>
    <row r="85" spans="1:6" ht="12.75">
      <c r="A85" t="s">
        <v>84</v>
      </c>
      <c r="B85">
        <f>B25+(5/0.017)*(B11*B51+B26*B50)</f>
        <v>-0.3523886306357631</v>
      </c>
      <c r="C85">
        <f>C25+(5/0.017)*(C11*C51+C26*C50)</f>
        <v>-0.28145631924446785</v>
      </c>
      <c r="D85">
        <f>D25+(5/0.017)*(D11*D51+D26*D50)</f>
        <v>-0.4666451783421875</v>
      </c>
      <c r="E85">
        <f>E25+(5/0.017)*(E11*E51+E26*E50)</f>
        <v>-0.49828718017418155</v>
      </c>
      <c r="F85">
        <f>F25+(5/0.017)*(F11*F51+F26*F50)</f>
        <v>-1.8394441373291395</v>
      </c>
    </row>
    <row r="86" spans="1:6" ht="12.75">
      <c r="A86" t="s">
        <v>85</v>
      </c>
      <c r="B86">
        <f>B26+(6/0.017)*(B12*B51+B27*B50)</f>
        <v>0.7321263242237172</v>
      </c>
      <c r="C86">
        <f>C26+(6/0.017)*(C12*C51+C27*C50)</f>
        <v>0.42557800323385697</v>
      </c>
      <c r="D86">
        <f>D26+(6/0.017)*(D12*D51+D27*D50)</f>
        <v>-0.11612391273191584</v>
      </c>
      <c r="E86">
        <f>E26+(6/0.017)*(E12*E51+E27*E50)</f>
        <v>0.08420383931003786</v>
      </c>
      <c r="F86">
        <f>F26+(6/0.017)*(F12*F51+F27*F50)</f>
        <v>1.494593695493826</v>
      </c>
    </row>
    <row r="87" spans="1:6" ht="12.75">
      <c r="A87" t="s">
        <v>86</v>
      </c>
      <c r="B87">
        <f>B27+(7/0.017)*(B13*B51+B28*B50)</f>
        <v>0.29657199287618824</v>
      </c>
      <c r="C87">
        <f>C27+(7/0.017)*(C13*C51+C28*C50)</f>
        <v>0.22100339667703647</v>
      </c>
      <c r="D87">
        <f>D27+(7/0.017)*(D13*D51+D28*D50)</f>
        <v>0.27043550227262414</v>
      </c>
      <c r="E87">
        <f>E27+(7/0.017)*(E13*E51+E28*E50)</f>
        <v>-0.09634496571000373</v>
      </c>
      <c r="F87">
        <f>F27+(7/0.017)*(F13*F51+F28*F50)</f>
        <v>0.26695290942195526</v>
      </c>
    </row>
    <row r="88" spans="1:6" ht="12.75">
      <c r="A88" t="s">
        <v>87</v>
      </c>
      <c r="B88">
        <f>B28+(8/0.017)*(B14*B51+B29*B50)</f>
        <v>0.24191489840784552</v>
      </c>
      <c r="C88">
        <f>C28+(8/0.017)*(C14*C51+C29*C50)</f>
        <v>-0.2635298003361594</v>
      </c>
      <c r="D88">
        <f>D28+(8/0.017)*(D14*D51+D29*D50)</f>
        <v>-0.09176903607748549</v>
      </c>
      <c r="E88">
        <f>E28+(8/0.017)*(E14*E51+E29*E50)</f>
        <v>-0.37982938065009714</v>
      </c>
      <c r="F88">
        <f>F28+(8/0.017)*(F14*F51+F29*F50)</f>
        <v>-0.190671382281197</v>
      </c>
    </row>
    <row r="89" spans="1:6" ht="12.75">
      <c r="A89" t="s">
        <v>88</v>
      </c>
      <c r="B89">
        <f>B29+(9/0.017)*(B15*B51+B30*B50)</f>
        <v>0.024135614521446462</v>
      </c>
      <c r="C89">
        <f>C29+(9/0.017)*(C15*C51+C30*C50)</f>
        <v>0.042900041017364006</v>
      </c>
      <c r="D89">
        <f>D29+(9/0.017)*(D15*D51+D30*D50)</f>
        <v>0.018153864852626444</v>
      </c>
      <c r="E89">
        <f>E29+(9/0.017)*(E15*E51+E30*E50)</f>
        <v>0.049825610848172566</v>
      </c>
      <c r="F89">
        <f>F29+(9/0.017)*(F15*F51+F30*F50)</f>
        <v>-0.056341627267186084</v>
      </c>
    </row>
    <row r="90" spans="1:6" ht="12.75">
      <c r="A90" t="s">
        <v>89</v>
      </c>
      <c r="B90">
        <f>B30+(10/0.017)*(B16*B51+B31*B50)</f>
        <v>0.10973515327900829</v>
      </c>
      <c r="C90">
        <f>C30+(10/0.017)*(C16*C51+C31*C50)</f>
        <v>0.03872918295334656</v>
      </c>
      <c r="D90">
        <f>D30+(10/0.017)*(D16*D51+D31*D50)</f>
        <v>-0.02933299790894263</v>
      </c>
      <c r="E90">
        <f>E30+(10/0.017)*(E16*E51+E31*E50)</f>
        <v>0.08836864747123899</v>
      </c>
      <c r="F90">
        <f>F30+(10/0.017)*(F16*F51+F31*F50)</f>
        <v>0.252694362142501</v>
      </c>
    </row>
    <row r="91" spans="1:6" ht="12.75">
      <c r="A91" t="s">
        <v>90</v>
      </c>
      <c r="B91">
        <f>B31+(11/0.017)*(B17*B51+B32*B50)</f>
        <v>0.047905654003807585</v>
      </c>
      <c r="C91">
        <f>C31+(11/0.017)*(C17*C51+C32*C50)</f>
        <v>0.052210606334997633</v>
      </c>
      <c r="D91">
        <f>D31+(11/0.017)*(D17*D51+D32*D50)</f>
        <v>0.06776020755853718</v>
      </c>
      <c r="E91">
        <f>E31+(11/0.017)*(E17*E51+E32*E50)</f>
        <v>0.048985409617933434</v>
      </c>
      <c r="F91">
        <f>F31+(11/0.017)*(F17*F51+F32*F50)</f>
        <v>0.07919334834052474</v>
      </c>
    </row>
    <row r="92" spans="1:6" ht="12.75">
      <c r="A92" t="s">
        <v>91</v>
      </c>
      <c r="B92">
        <f>B32+(12/0.017)*(B18*B51+B33*B50)</f>
        <v>0.03640572052551051</v>
      </c>
      <c r="C92">
        <f>C32+(12/0.017)*(C18*C51+C33*C50)</f>
        <v>-0.008113661939976927</v>
      </c>
      <c r="D92">
        <f>D32+(12/0.017)*(D18*D51+D33*D50)</f>
        <v>0.011146897465924595</v>
      </c>
      <c r="E92">
        <f>E32+(12/0.017)*(E18*E51+E33*E50)</f>
        <v>-0.02146714700851758</v>
      </c>
      <c r="F92">
        <f>F32+(12/0.017)*(F18*F51+F33*F50)</f>
        <v>0.011453684208932344</v>
      </c>
    </row>
    <row r="93" spans="1:6" ht="12.75">
      <c r="A93" t="s">
        <v>92</v>
      </c>
      <c r="B93">
        <f>B33+(13/0.017)*(B19*B51+B34*B50)</f>
        <v>0.0983033681322509</v>
      </c>
      <c r="C93">
        <f>C33+(13/0.017)*(C19*C51+C34*C50)</f>
        <v>0.08799948286448897</v>
      </c>
      <c r="D93">
        <f>D33+(13/0.017)*(D19*D51+D34*D50)</f>
        <v>0.09474619834171194</v>
      </c>
      <c r="E93">
        <f>E33+(13/0.017)*(E19*E51+E34*E50)</f>
        <v>0.08925482558398624</v>
      </c>
      <c r="F93">
        <f>F33+(13/0.017)*(F19*F51+F34*F50)</f>
        <v>0.04400965169069454</v>
      </c>
    </row>
    <row r="94" spans="1:6" ht="12.75">
      <c r="A94" t="s">
        <v>93</v>
      </c>
      <c r="B94">
        <f>B34+(14/0.017)*(B20*B51+B35*B50)</f>
        <v>-6.866572997093722E-05</v>
      </c>
      <c r="C94">
        <f>C34+(14/0.017)*(C20*C51+C35*C50)</f>
        <v>0.000450441827706255</v>
      </c>
      <c r="D94">
        <f>D34+(14/0.017)*(D20*D51+D35*D50)</f>
        <v>0.006522002510530979</v>
      </c>
      <c r="E94">
        <f>E34+(14/0.017)*(E20*E51+E35*E50)</f>
        <v>0.006921806058671118</v>
      </c>
      <c r="F94">
        <f>F34+(14/0.017)*(F20*F51+F35*F50)</f>
        <v>-0.029558126919164325</v>
      </c>
    </row>
    <row r="95" spans="1:6" ht="12.75">
      <c r="A95" t="s">
        <v>94</v>
      </c>
      <c r="B95" s="49">
        <f>B35</f>
        <v>0.003550607</v>
      </c>
      <c r="C95" s="49">
        <f>C35</f>
        <v>-0.0004097538</v>
      </c>
      <c r="D95" s="49">
        <f>D35</f>
        <v>0.0007144199</v>
      </c>
      <c r="E95" s="49">
        <f>E35</f>
        <v>0.0002023704</v>
      </c>
      <c r="F95" s="49">
        <f>F35</f>
        <v>0.002355546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-0.7190183806316276</v>
      </c>
      <c r="C103">
        <f>C63*10000/C62</f>
        <v>-0.4660568489601204</v>
      </c>
      <c r="D103">
        <f>D63*10000/D62</f>
        <v>-0.2910937272121033</v>
      </c>
      <c r="E103">
        <f>E63*10000/E62</f>
        <v>0.8934894947643892</v>
      </c>
      <c r="F103">
        <f>F63*10000/F62</f>
        <v>-4.094669828996501</v>
      </c>
      <c r="G103">
        <f>AVERAGE(C103:E103)</f>
        <v>0.04544630619738851</v>
      </c>
      <c r="H103">
        <f>STDEV(C103:E103)</f>
        <v>0.7396187942103128</v>
      </c>
      <c r="I103">
        <f>(B103*B4+C103*C4+D103*D4+E103*E4+F103*F4)/SUM(B4:F4)</f>
        <v>-0.6161144152654412</v>
      </c>
      <c r="K103">
        <f>(LN(H103)+LN(H123))/2-LN(K114*K115^3)</f>
        <v>-3.891445954202896</v>
      </c>
    </row>
    <row r="104" spans="1:11" ht="12.75">
      <c r="A104" t="s">
        <v>68</v>
      </c>
      <c r="B104">
        <f>B64*10000/B62</f>
        <v>0.2965988201256926</v>
      </c>
      <c r="C104">
        <f>C64*10000/C62</f>
        <v>-0.22458845539655906</v>
      </c>
      <c r="D104">
        <f>D64*10000/D62</f>
        <v>-0.5807418267660516</v>
      </c>
      <c r="E104">
        <f>E64*10000/E62</f>
        <v>-0.6418634467700416</v>
      </c>
      <c r="F104">
        <f>F64*10000/F62</f>
        <v>-1.9026581659480848</v>
      </c>
      <c r="G104">
        <f>AVERAGE(C104:E104)</f>
        <v>-0.4823979096442174</v>
      </c>
      <c r="H104">
        <f>STDEV(C104:E104)</f>
        <v>0.22535139034979257</v>
      </c>
      <c r="I104">
        <f>(B104*B4+C104*C4+D104*D4+E104*E4+F104*F4)/SUM(B4:F4)</f>
        <v>-0.5581517028470743</v>
      </c>
      <c r="K104">
        <f>(LN(H104)+LN(H124))/2-LN(K114*K115^4)</f>
        <v>-3.839831399389406</v>
      </c>
    </row>
    <row r="105" spans="1:11" ht="12.75">
      <c r="A105" t="s">
        <v>69</v>
      </c>
      <c r="B105">
        <f>B65*10000/B62</f>
        <v>0.8192999493979127</v>
      </c>
      <c r="C105">
        <f>C65*10000/C62</f>
        <v>0.49177425980194894</v>
      </c>
      <c r="D105">
        <f>D65*10000/D62</f>
        <v>0.8536152789098479</v>
      </c>
      <c r="E105">
        <f>E65*10000/E62</f>
        <v>-0.17515233259322902</v>
      </c>
      <c r="F105">
        <f>F65*10000/F62</f>
        <v>-0.28960798678577765</v>
      </c>
      <c r="G105">
        <f>AVERAGE(C105:E105)</f>
        <v>0.3900790687061893</v>
      </c>
      <c r="H105">
        <f>STDEV(C105:E105)</f>
        <v>0.5218688853902277</v>
      </c>
      <c r="I105">
        <f>(B105*B4+C105*C4+D105*D4+E105*E4+F105*F4)/SUM(B4:F4)</f>
        <v>0.3620155149955959</v>
      </c>
      <c r="K105">
        <f>(LN(H105)+LN(H125))/2-LN(K114*K115^5)</f>
        <v>-4.093343662811488</v>
      </c>
    </row>
    <row r="106" spans="1:11" ht="12.75">
      <c r="A106" t="s">
        <v>70</v>
      </c>
      <c r="B106">
        <f>B66*10000/B62</f>
        <v>2.4579729933024987</v>
      </c>
      <c r="C106">
        <f>C66*10000/C62</f>
        <v>1.4725513129504368</v>
      </c>
      <c r="D106">
        <f>D66*10000/D62</f>
        <v>1.7900051853135395</v>
      </c>
      <c r="E106">
        <f>E66*10000/E62</f>
        <v>2.231706157855839</v>
      </c>
      <c r="F106">
        <f>F66*10000/F62</f>
        <v>12.928737923332875</v>
      </c>
      <c r="G106">
        <f>AVERAGE(C106:E106)</f>
        <v>1.8314208853732719</v>
      </c>
      <c r="H106">
        <f>STDEV(C106:E106)</f>
        <v>0.3812682320813201</v>
      </c>
      <c r="I106">
        <f>(B106*B4+C106*C4+D106*D4+E106*E4+F106*F4)/SUM(B4:F4)</f>
        <v>3.3980588096104554</v>
      </c>
      <c r="K106">
        <f>(LN(H106)+LN(H126))/2-LN(K114*K115^6)</f>
        <v>-3.234244512741964</v>
      </c>
    </row>
    <row r="107" spans="1:11" ht="12.75">
      <c r="A107" t="s">
        <v>71</v>
      </c>
      <c r="B107">
        <f>B67*10000/B62</f>
        <v>-0.05439950495063367</v>
      </c>
      <c r="C107">
        <f>C67*10000/C62</f>
        <v>-0.4236775257175327</v>
      </c>
      <c r="D107">
        <f>D67*10000/D62</f>
        <v>0.0685461216232537</v>
      </c>
      <c r="E107">
        <f>E67*10000/E62</f>
        <v>-0.010723742985362628</v>
      </c>
      <c r="F107">
        <f>F67*10000/F62</f>
        <v>0.24752440000307463</v>
      </c>
      <c r="G107">
        <f>AVERAGE(C107:E107)</f>
        <v>-0.12195171569321388</v>
      </c>
      <c r="H107">
        <f>STDEV(C107:E107)</f>
        <v>0.26429108230299897</v>
      </c>
      <c r="I107">
        <f>(B107*B4+C107*C4+D107*D4+E107*E4+F107*F4)/SUM(B4:F4)</f>
        <v>-0.06303179413895915</v>
      </c>
      <c r="K107">
        <f>(LN(H107)+LN(H127))/2-LN(K114*K115^7)</f>
        <v>-2.985796749157471</v>
      </c>
    </row>
    <row r="108" spans="1:9" ht="12.75">
      <c r="A108" t="s">
        <v>72</v>
      </c>
      <c r="B108">
        <f>B68*10000/B62</f>
        <v>0.03387654798612168</v>
      </c>
      <c r="C108">
        <f>C68*10000/C62</f>
        <v>-0.10136198873404191</v>
      </c>
      <c r="D108">
        <f>D68*10000/D62</f>
        <v>-0.11323605115021756</v>
      </c>
      <c r="E108">
        <f>E68*10000/E62</f>
        <v>-0.05644178580278705</v>
      </c>
      <c r="F108">
        <f>F68*10000/F62</f>
        <v>-0.12093502554895873</v>
      </c>
      <c r="G108">
        <f>AVERAGE(C108:E108)</f>
        <v>-0.09034660856234884</v>
      </c>
      <c r="H108">
        <f>STDEV(C108:E108)</f>
        <v>0.029956653590375897</v>
      </c>
      <c r="I108">
        <f>(B108*B4+C108*C4+D108*D4+E108*E4+F108*F4)/SUM(B4:F4)</f>
        <v>-0.07638045150593101</v>
      </c>
    </row>
    <row r="109" spans="1:9" ht="12.75">
      <c r="A109" t="s">
        <v>73</v>
      </c>
      <c r="B109">
        <f>B69*10000/B62</f>
        <v>0.040690897139939466</v>
      </c>
      <c r="C109">
        <f>C69*10000/C62</f>
        <v>0.05524050882594496</v>
      </c>
      <c r="D109">
        <f>D69*10000/D62</f>
        <v>0.08653846871611248</v>
      </c>
      <c r="E109">
        <f>E69*10000/E62</f>
        <v>-0.06987560515561969</v>
      </c>
      <c r="F109">
        <f>F69*10000/F62</f>
        <v>0.046260676115165114</v>
      </c>
      <c r="G109">
        <f>AVERAGE(C109:E109)</f>
        <v>0.023967790795479244</v>
      </c>
      <c r="H109">
        <f>STDEV(C109:E109)</f>
        <v>0.0827636864575744</v>
      </c>
      <c r="I109">
        <f>(B109*B4+C109*C4+D109*D4+E109*E4+F109*F4)/SUM(B4:F4)</f>
        <v>0.029362087807160545</v>
      </c>
    </row>
    <row r="110" spans="1:11" ht="12.75">
      <c r="A110" t="s">
        <v>74</v>
      </c>
      <c r="B110">
        <f>B70*10000/B62</f>
        <v>-0.4528921544910173</v>
      </c>
      <c r="C110">
        <f>C70*10000/C62</f>
        <v>-0.21155534730115108</v>
      </c>
      <c r="D110">
        <f>D70*10000/D62</f>
        <v>-0.16545461197116398</v>
      </c>
      <c r="E110">
        <f>E70*10000/E62</f>
        <v>-0.12839738201280554</v>
      </c>
      <c r="F110">
        <f>F70*10000/F62</f>
        <v>-0.39533236127670907</v>
      </c>
      <c r="G110">
        <f>AVERAGE(C110:E110)</f>
        <v>-0.16846911376170684</v>
      </c>
      <c r="H110">
        <f>STDEV(C110:E110)</f>
        <v>0.041660859490753654</v>
      </c>
      <c r="I110">
        <f>(B110*B4+C110*C4+D110*D4+E110*E4+F110*F4)/SUM(B4:F4)</f>
        <v>-0.23993163892711583</v>
      </c>
      <c r="K110">
        <f>EXP(AVERAGE(K103:K107))</f>
        <v>0.02708074133265951</v>
      </c>
    </row>
    <row r="111" spans="1:9" ht="12.75">
      <c r="A111" t="s">
        <v>75</v>
      </c>
      <c r="B111">
        <f>B71*10000/B62</f>
        <v>-0.0034513614021643357</v>
      </c>
      <c r="C111">
        <f>C71*10000/C62</f>
        <v>-0.02668396848899216</v>
      </c>
      <c r="D111">
        <f>D71*10000/D62</f>
        <v>-0.013616265945131014</v>
      </c>
      <c r="E111">
        <f>E71*10000/E62</f>
        <v>0.010725052379035552</v>
      </c>
      <c r="F111">
        <f>F71*10000/F62</f>
        <v>-0.006889187922190679</v>
      </c>
      <c r="G111">
        <f>AVERAGE(C111:E111)</f>
        <v>-0.00985839401836254</v>
      </c>
      <c r="H111">
        <f>STDEV(C111:E111)</f>
        <v>0.018985518471709678</v>
      </c>
      <c r="I111">
        <f>(B111*B4+C111*C4+D111*D4+E111*E4+F111*F4)/SUM(B4:F4)</f>
        <v>-0.008534475885838756</v>
      </c>
    </row>
    <row r="112" spans="1:9" ht="12.75">
      <c r="A112" t="s">
        <v>76</v>
      </c>
      <c r="B112">
        <f>B72*10000/B62</f>
        <v>-0.02206101195542273</v>
      </c>
      <c r="C112">
        <f>C72*10000/C62</f>
        <v>-0.016534934777640287</v>
      </c>
      <c r="D112">
        <f>D72*10000/D62</f>
        <v>0.0011299045298042315</v>
      </c>
      <c r="E112">
        <f>E72*10000/E62</f>
        <v>-0.01343934128548374</v>
      </c>
      <c r="F112">
        <f>F72*10000/F62</f>
        <v>-0.016701974564642088</v>
      </c>
      <c r="G112">
        <f>AVERAGE(C112:E112)</f>
        <v>-0.009614790511106598</v>
      </c>
      <c r="H112">
        <f>STDEV(C112:E112)</f>
        <v>0.009433028591539454</v>
      </c>
      <c r="I112">
        <f>(B112*B4+C112*C4+D112*D4+E112*E4+F112*F4)/SUM(B4:F4)</f>
        <v>-0.012364590498568861</v>
      </c>
    </row>
    <row r="113" spans="1:9" ht="12.75">
      <c r="A113" t="s">
        <v>77</v>
      </c>
      <c r="B113">
        <f>B73*10000/B62</f>
        <v>0.03630075553491178</v>
      </c>
      <c r="C113">
        <f>C73*10000/C62</f>
        <v>0.03933626838111365</v>
      </c>
      <c r="D113">
        <f>D73*10000/D62</f>
        <v>0.029416070819519365</v>
      </c>
      <c r="E113">
        <f>E73*10000/E62</f>
        <v>0.03178648835321355</v>
      </c>
      <c r="F113">
        <f>F73*10000/F62</f>
        <v>-0.018924046209656164</v>
      </c>
      <c r="G113">
        <f>AVERAGE(C113:E113)</f>
        <v>0.03351294251794885</v>
      </c>
      <c r="H113">
        <f>STDEV(C113:E113)</f>
        <v>0.00518054658336977</v>
      </c>
      <c r="I113">
        <f>(B113*B4+C113*C4+D113*D4+E113*E4+F113*F4)/SUM(B4:F4)</f>
        <v>0.026945077159167958</v>
      </c>
    </row>
    <row r="114" spans="1:11" ht="12.75">
      <c r="A114" t="s">
        <v>78</v>
      </c>
      <c r="B114">
        <f>B74*10000/B62</f>
        <v>-0.20905889872137592</v>
      </c>
      <c r="C114">
        <f>C74*10000/C62</f>
        <v>-0.1889436570085915</v>
      </c>
      <c r="D114">
        <f>D74*10000/D62</f>
        <v>-0.19488428539008965</v>
      </c>
      <c r="E114">
        <f>E74*10000/E62</f>
        <v>-0.20229162549302437</v>
      </c>
      <c r="F114">
        <f>F74*10000/F62</f>
        <v>-0.1378043480836302</v>
      </c>
      <c r="G114">
        <f>AVERAGE(C114:E114)</f>
        <v>-0.19537318929723516</v>
      </c>
      <c r="H114">
        <f>STDEV(C114:E114)</f>
        <v>0.006687401284368235</v>
      </c>
      <c r="I114">
        <f>(B114*B4+C114*C4+D114*D4+E114*E4+F114*F4)/SUM(B4:F4)</f>
        <v>-0.1897042467855052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-0.002895320268667195</v>
      </c>
      <c r="C115">
        <f>C75*10000/C62</f>
        <v>-0.0014693495901459607</v>
      </c>
      <c r="D115">
        <f>D75*10000/D62</f>
        <v>-0.004929256495052228</v>
      </c>
      <c r="E115">
        <f>E75*10000/E62</f>
        <v>0.0026178841485813243</v>
      </c>
      <c r="F115">
        <f>F75*10000/F62</f>
        <v>-0.0016145547230826825</v>
      </c>
      <c r="G115">
        <f>AVERAGE(C115:E115)</f>
        <v>-0.001260240645538955</v>
      </c>
      <c r="H115">
        <f>STDEV(C115:E115)</f>
        <v>0.00377791316558922</v>
      </c>
      <c r="I115">
        <f>(B115*B4+C115*C4+D115*D4+E115*E4+F115*F4)/SUM(B4:F4)</f>
        <v>-0.0015447474255203737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30.043575742401963</v>
      </c>
      <c r="C122">
        <f>C82*10000/C62</f>
        <v>12.089116558459626</v>
      </c>
      <c r="D122">
        <f>D82*10000/D62</f>
        <v>0.7915055696265164</v>
      </c>
      <c r="E122">
        <f>E82*10000/E62</f>
        <v>-6.954722694531766</v>
      </c>
      <c r="F122">
        <f>F82*10000/F62</f>
        <v>-44.243387857600986</v>
      </c>
      <c r="G122">
        <f>AVERAGE(C122:E122)</f>
        <v>1.975299811184792</v>
      </c>
      <c r="H122">
        <f>STDEV(C122:E122)</f>
        <v>9.57695045294711</v>
      </c>
      <c r="I122">
        <f>(B122*B4+C122*C4+D122*D4+E122*E4+F122*F4)/SUM(B4:F4)</f>
        <v>-0.09522904876294573</v>
      </c>
    </row>
    <row r="123" spans="1:9" ht="12.75">
      <c r="A123" t="s">
        <v>82</v>
      </c>
      <c r="B123">
        <f>B83*10000/B62</f>
        <v>-1.3170834404161063</v>
      </c>
      <c r="C123">
        <f>C83*10000/C62</f>
        <v>-1.1617161081912066</v>
      </c>
      <c r="D123">
        <f>D83*10000/D62</f>
        <v>-1.42208150300089</v>
      </c>
      <c r="E123">
        <f>E83*10000/E62</f>
        <v>-3.562922972110238</v>
      </c>
      <c r="F123">
        <f>F83*10000/F62</f>
        <v>2.007244611389539</v>
      </c>
      <c r="G123">
        <f>AVERAGE(C123:E123)</f>
        <v>-2.0489068611007784</v>
      </c>
      <c r="H123">
        <f>STDEV(C123:E123)</f>
        <v>1.3176232856931291</v>
      </c>
      <c r="I123">
        <f>(B123*B4+C123*C4+D123*D4+E123*E4+F123*F4)/SUM(B4:F4)</f>
        <v>-1.4032262623818619</v>
      </c>
    </row>
    <row r="124" spans="1:9" ht="12.75">
      <c r="A124" t="s">
        <v>83</v>
      </c>
      <c r="B124">
        <f>B84*10000/B62</f>
        <v>-0.13901330303479348</v>
      </c>
      <c r="C124">
        <f>C84*10000/C62</f>
        <v>-3.438896762454091</v>
      </c>
      <c r="D124">
        <f>D84*10000/D62</f>
        <v>-1.3360370494320015</v>
      </c>
      <c r="E124">
        <f>E84*10000/E62</f>
        <v>-4.165549726184928</v>
      </c>
      <c r="F124">
        <f>F84*10000/F62</f>
        <v>-1.4394705227990863</v>
      </c>
      <c r="G124">
        <f>AVERAGE(C124:E124)</f>
        <v>-2.980161179357007</v>
      </c>
      <c r="H124">
        <f>STDEV(C124:E124)</f>
        <v>1.4694775426579136</v>
      </c>
      <c r="I124">
        <f>(B124*B4+C124*C4+D124*D4+E124*E4+F124*F4)/SUM(B4:F4)</f>
        <v>-2.3628408401690733</v>
      </c>
    </row>
    <row r="125" spans="1:9" ht="12.75">
      <c r="A125" t="s">
        <v>84</v>
      </c>
      <c r="B125">
        <f>B85*10000/B62</f>
        <v>-0.35238878504496485</v>
      </c>
      <c r="C125">
        <f>C85*10000/C62</f>
        <v>-0.2814562407362776</v>
      </c>
      <c r="D125">
        <f>D85*10000/D62</f>
        <v>-0.46664579321966493</v>
      </c>
      <c r="E125">
        <f>E85*10000/E62</f>
        <v>-0.49828720845510205</v>
      </c>
      <c r="F125">
        <f>F85*10000/F62</f>
        <v>-1.8394654685751899</v>
      </c>
      <c r="G125">
        <f>AVERAGE(C125:E125)</f>
        <v>-0.4154630808036815</v>
      </c>
      <c r="H125">
        <f>STDEV(C125:E125)</f>
        <v>0.11712672486739921</v>
      </c>
      <c r="I125">
        <f>(B125*B4+C125*C4+D125*D4+E125*E4+F125*F4)/SUM(B4:F4)</f>
        <v>-0.5956585319096446</v>
      </c>
    </row>
    <row r="126" spans="1:9" ht="12.75">
      <c r="A126" t="s">
        <v>85</v>
      </c>
      <c r="B126">
        <f>B86*10000/B62</f>
        <v>0.7321266450258983</v>
      </c>
      <c r="C126">
        <f>C86*10000/C62</f>
        <v>0.4255778845249969</v>
      </c>
      <c r="D126">
        <f>D86*10000/D62</f>
        <v>-0.11612406574320117</v>
      </c>
      <c r="E126">
        <f>E86*10000/E62</f>
        <v>0.08420384408913348</v>
      </c>
      <c r="F126">
        <f>F86*10000/F62</f>
        <v>1.4946110276569597</v>
      </c>
      <c r="G126">
        <f>AVERAGE(C126:E126)</f>
        <v>0.13121922095697638</v>
      </c>
      <c r="H126">
        <f>STDEV(C126:E126)</f>
        <v>0.27389429526299247</v>
      </c>
      <c r="I126">
        <f>(B126*B4+C126*C4+D126*D4+E126*E4+F126*F4)/SUM(B4:F4)</f>
        <v>0.3997777464583932</v>
      </c>
    </row>
    <row r="127" spans="1:9" ht="12.75">
      <c r="A127" t="s">
        <v>86</v>
      </c>
      <c r="B127">
        <f>B87*10000/B62</f>
        <v>0.29657212282772666</v>
      </c>
      <c r="C127">
        <f>C87*10000/C62</f>
        <v>0.2210033350313191</v>
      </c>
      <c r="D127">
        <f>D87*10000/D62</f>
        <v>0.2704358586133883</v>
      </c>
      <c r="E127">
        <f>E87*10000/E62</f>
        <v>-0.09634497117818436</v>
      </c>
      <c r="F127">
        <f>F87*10000/F62</f>
        <v>0.26695600516054235</v>
      </c>
      <c r="G127">
        <f>AVERAGE(C127:E127)</f>
        <v>0.1316980741555077</v>
      </c>
      <c r="H127">
        <f>STDEV(C127:E127)</f>
        <v>0.19903169720102676</v>
      </c>
      <c r="I127">
        <f>(B127*B4+C127*C4+D127*D4+E127*E4+F127*F4)/SUM(B4:F4)</f>
        <v>0.17362620465635456</v>
      </c>
    </row>
    <row r="128" spans="1:9" ht="12.75">
      <c r="A128" t="s">
        <v>87</v>
      </c>
      <c r="B128">
        <f>B88*10000/B62</f>
        <v>0.24191500440980787</v>
      </c>
      <c r="C128">
        <f>C88*10000/C62</f>
        <v>-0.26352972682831366</v>
      </c>
      <c r="D128">
        <f>D88*10000/D62</f>
        <v>-0.0917691569974393</v>
      </c>
      <c r="E128">
        <f>E88*10000/E62</f>
        <v>-0.379829402207795</v>
      </c>
      <c r="F128">
        <f>F88*10000/F62</f>
        <v>-0.19067359341557596</v>
      </c>
      <c r="G128">
        <f>AVERAGE(C128:E128)</f>
        <v>-0.24504276201118266</v>
      </c>
      <c r="H128">
        <f>STDEV(C128:E128)</f>
        <v>0.14491722505891053</v>
      </c>
      <c r="I128">
        <f>(B128*B4+C128*C4+D128*D4+E128*E4+F128*F4)/SUM(B4:F4)</f>
        <v>-0.16711855685678786</v>
      </c>
    </row>
    <row r="129" spans="1:9" ht="12.75">
      <c r="A129" t="s">
        <v>88</v>
      </c>
      <c r="B129">
        <f>B89*10000/B62</f>
        <v>0.02413562509715932</v>
      </c>
      <c r="C129">
        <f>C89*10000/C62</f>
        <v>0.04290002905101487</v>
      </c>
      <c r="D129">
        <f>D89*10000/D62</f>
        <v>0.018153888773162097</v>
      </c>
      <c r="E129">
        <f>E89*10000/E62</f>
        <v>0.04982561367608826</v>
      </c>
      <c r="F129">
        <f>F89*10000/F62</f>
        <v>-0.05634228063691323</v>
      </c>
      <c r="G129">
        <f>AVERAGE(C129:E129)</f>
        <v>0.03695984383342174</v>
      </c>
      <c r="H129">
        <f>STDEV(C129:E129)</f>
        <v>0.016650492181798784</v>
      </c>
      <c r="I129">
        <f>(B129*B4+C129*C4+D129*D4+E129*E4+F129*F4)/SUM(B4:F4)</f>
        <v>0.022691298940938406</v>
      </c>
    </row>
    <row r="130" spans="1:9" ht="12.75">
      <c r="A130" t="s">
        <v>89</v>
      </c>
      <c r="B130">
        <f>B90*10000/B62</f>
        <v>0.10973520136261812</v>
      </c>
      <c r="C130">
        <f>C90*10000/C62</f>
        <v>0.03872917215039827</v>
      </c>
      <c r="D130">
        <f>D90*10000/D62</f>
        <v>-0.029333036559721845</v>
      </c>
      <c r="E130">
        <f>E90*10000/E62</f>
        <v>0.08836865248671358</v>
      </c>
      <c r="F130">
        <f>F90*10000/F62</f>
        <v>0.25269729253082046</v>
      </c>
      <c r="G130">
        <f>AVERAGE(C130:E130)</f>
        <v>0.032588262692463336</v>
      </c>
      <c r="H130">
        <f>STDEV(C130:E130)</f>
        <v>0.05909065051109067</v>
      </c>
      <c r="I130">
        <f>(B130*B4+C130*C4+D130*D4+E130*E4+F130*F4)/SUM(B4:F4)</f>
        <v>0.07305835194621417</v>
      </c>
    </row>
    <row r="131" spans="1:9" ht="12.75">
      <c r="A131" t="s">
        <v>90</v>
      </c>
      <c r="B131">
        <f>B91*10000/B62</f>
        <v>0.047905674995046096</v>
      </c>
      <c r="C131">
        <f>C91*10000/C62</f>
        <v>0.052210591771600284</v>
      </c>
      <c r="D131">
        <f>D91*10000/D62</f>
        <v>0.06776029684313162</v>
      </c>
      <c r="E131">
        <f>E91*10000/E62</f>
        <v>0.04898541239816244</v>
      </c>
      <c r="F131">
        <f>F91*10000/F62</f>
        <v>0.07919426671187657</v>
      </c>
      <c r="G131">
        <f>AVERAGE(C131:E131)</f>
        <v>0.05631876700429811</v>
      </c>
      <c r="H131">
        <f>STDEV(C131:E131)</f>
        <v>0.010039018840872894</v>
      </c>
      <c r="I131">
        <f>(B131*B4+C131*C4+D131*D4+E131*E4+F131*F4)/SUM(B4:F4)</f>
        <v>0.05813904764422642</v>
      </c>
    </row>
    <row r="132" spans="1:9" ht="12.75">
      <c r="A132" t="s">
        <v>91</v>
      </c>
      <c r="B132">
        <f>B92*10000/B62</f>
        <v>0.03640573647772281</v>
      </c>
      <c r="C132">
        <f>C92*10000/C62</f>
        <v>-0.008113659676787682</v>
      </c>
      <c r="D132">
        <f>D92*10000/D62</f>
        <v>0.011146912153692762</v>
      </c>
      <c r="E132">
        <f>E92*10000/E62</f>
        <v>-0.02146714822691272</v>
      </c>
      <c r="F132">
        <f>F92*10000/F62</f>
        <v>0.011453817032403895</v>
      </c>
      <c r="G132">
        <f>AVERAGE(C132:E132)</f>
        <v>-0.006144631916669213</v>
      </c>
      <c r="H132">
        <f>STDEV(C132:E132)</f>
        <v>0.01639594572958611</v>
      </c>
      <c r="I132">
        <f>(B132*B4+C132*C4+D132*D4+E132*E4+F132*F4)/SUM(B4:F4)</f>
        <v>0.002372820355418282</v>
      </c>
    </row>
    <row r="133" spans="1:9" ht="12.75">
      <c r="A133" t="s">
        <v>92</v>
      </c>
      <c r="B133">
        <f>B93*10000/B62</f>
        <v>0.09830341120669567</v>
      </c>
      <c r="C133">
        <f>C93*10000/C62</f>
        <v>0.0879994583182995</v>
      </c>
      <c r="D133">
        <f>D93*10000/D62</f>
        <v>0.0947463231845393</v>
      </c>
      <c r="E133">
        <f>E93*10000/E62</f>
        <v>0.08925483064975699</v>
      </c>
      <c r="F133">
        <f>F93*10000/F62</f>
        <v>0.04401016205178121</v>
      </c>
      <c r="G133">
        <f>AVERAGE(C133:E133)</f>
        <v>0.09066687071753193</v>
      </c>
      <c r="H133">
        <f>STDEV(C133:E133)</f>
        <v>0.003588236230458721</v>
      </c>
      <c r="I133">
        <f>(B133*B4+C133*C4+D133*D4+E133*E4+F133*F4)/SUM(B4:F4)</f>
        <v>0.08557103836789985</v>
      </c>
    </row>
    <row r="134" spans="1:9" ht="12.75">
      <c r="A134" t="s">
        <v>93</v>
      </c>
      <c r="B134">
        <f>B94*10000/B62</f>
        <v>-6.86657600587994E-05</v>
      </c>
      <c r="C134">
        <f>C94*10000/C62</f>
        <v>0.00045044170206198883</v>
      </c>
      <c r="D134">
        <f>D94*10000/D62</f>
        <v>0.006522011104281944</v>
      </c>
      <c r="E134">
        <f>E94*10000/E62</f>
        <v>0.006921806451526995</v>
      </c>
      <c r="F134">
        <f>F94*10000/F62</f>
        <v>-0.02955846969210605</v>
      </c>
      <c r="G134">
        <f>AVERAGE(C134:E134)</f>
        <v>0.0046314197526236426</v>
      </c>
      <c r="H134">
        <f>STDEV(C134:E134)</f>
        <v>0.0036263469462226635</v>
      </c>
      <c r="I134">
        <f>(B134*B4+C134*C4+D134*D4+E134*E4+F134*F4)/SUM(B4:F4)</f>
        <v>-0.0005977015625337193</v>
      </c>
    </row>
    <row r="135" spans="1:9" ht="12.75">
      <c r="A135" t="s">
        <v>94</v>
      </c>
      <c r="B135">
        <f>B95*10000/B62</f>
        <v>0.003550608555800457</v>
      </c>
      <c r="C135">
        <f>C95*10000/C62</f>
        <v>-0.0004097536857050737</v>
      </c>
      <c r="D135">
        <f>D95*10000/D62</f>
        <v>0.0007144208413591447</v>
      </c>
      <c r="E135">
        <f>E95*10000/E62</f>
        <v>0.00020237041148578853</v>
      </c>
      <c r="F135">
        <f>F95*10000/F62</f>
        <v>0.002355573316258368</v>
      </c>
      <c r="G135">
        <f>AVERAGE(C135:E135)</f>
        <v>0.00016901252237995316</v>
      </c>
      <c r="H135">
        <f>STDEV(C135:E135)</f>
        <v>0.0005628291511633105</v>
      </c>
      <c r="I135">
        <f>(B135*B4+C135*C4+D135*D4+E135*E4+F135*F4)/SUM(B4:F4)</f>
        <v>0.0009506728067948671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2005-12-15T14:51:34Z</cp:lastPrinted>
  <dcterms:created xsi:type="dcterms:W3CDTF">2005-12-15T14:51:34Z</dcterms:created>
  <dcterms:modified xsi:type="dcterms:W3CDTF">2005-12-16T13:45:51Z</dcterms:modified>
  <cp:category/>
  <cp:version/>
  <cp:contentType/>
  <cp:contentStatus/>
</cp:coreProperties>
</file>