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<sst xmlns="http://schemas.openxmlformats.org/spreadsheetml/2006/main" count="204" uniqueCount="98">
  <si>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17/01/2006       07:37:05</t>
  </si>
  <si>
    <t>LISSNER</t>
  </si>
  <si>
    <t>HCMQAP773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</si>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</sst>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3864673"/>
        <c:axId val="15020010"/>
      </c:lineChart>
      <c:catAx>
        <c:axId val="538646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020010"/>
        <c:crosses val="autoZero"/>
        <c:auto val="1"/>
        <c:lblOffset val="100"/>
        <c:noMultiLvlLbl val="0"/>
      </c:catAx>
      <c:valAx>
        <c:axId val="15020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86467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-0.002263</v>
      </c>
      <c r="C4" s="12">
        <v>-0.003748</v>
      </c>
      <c r="D4" s="12">
        <v>-0.003748</v>
      </c>
      <c r="E4" s="12">
        <v>-0.003749</v>
      </c>
      <c r="F4" s="24">
        <v>-0.002071</v>
      </c>
      <c r="G4" s="34">
        <v>-0.011682</v>
      </c>
    </row>
    <row r="5" spans="1:7" ht="12.75" thickBot="1">
      <c r="A5" s="44" t="s">
        <v>13</v>
      </c>
      <c r="B5" s="45">
        <v>5.582952</v>
      </c>
      <c r="C5" s="46">
        <v>3.411457</v>
      </c>
      <c r="D5" s="46">
        <v>-0.512662</v>
      </c>
      <c r="E5" s="46">
        <v>-2.600557</v>
      </c>
      <c r="F5" s="47">
        <v>-6.702137</v>
      </c>
      <c r="G5" s="48">
        <v>4.197858</v>
      </c>
    </row>
    <row r="6" spans="1:7" ht="12.75" thickTop="1">
      <c r="A6" s="6" t="s">
        <v>14</v>
      </c>
      <c r="B6" s="39">
        <v>-65.77156</v>
      </c>
      <c r="C6" s="40">
        <v>78.13113</v>
      </c>
      <c r="D6" s="40">
        <v>-15.80387</v>
      </c>
      <c r="E6" s="40">
        <v>102.8145</v>
      </c>
      <c r="F6" s="41">
        <v>-227.0724</v>
      </c>
      <c r="G6" s="42">
        <v>0.0064924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-0.5016182</v>
      </c>
      <c r="C8" s="13">
        <v>-1.243384</v>
      </c>
      <c r="D8" s="13">
        <v>-1.770898</v>
      </c>
      <c r="E8" s="13">
        <v>0.01218396</v>
      </c>
      <c r="F8" s="25">
        <v>-6.74992</v>
      </c>
      <c r="G8" s="35">
        <v>-1.692258</v>
      </c>
    </row>
    <row r="9" spans="1:7" ht="12">
      <c r="A9" s="20" t="s">
        <v>17</v>
      </c>
      <c r="B9" s="29">
        <v>-0.1664015</v>
      </c>
      <c r="C9" s="13">
        <v>-0.2213318</v>
      </c>
      <c r="D9" s="13">
        <v>0.3898792</v>
      </c>
      <c r="E9" s="13">
        <v>0.479266</v>
      </c>
      <c r="F9" s="25">
        <v>-1.136054</v>
      </c>
      <c r="G9" s="35">
        <v>-0.01928145</v>
      </c>
    </row>
    <row r="10" spans="1:7" ht="12">
      <c r="A10" s="20" t="s">
        <v>18</v>
      </c>
      <c r="B10" s="29">
        <v>0.3504215</v>
      </c>
      <c r="C10" s="13">
        <v>0.1267885</v>
      </c>
      <c r="D10" s="13">
        <v>0.4796162</v>
      </c>
      <c r="E10" s="13">
        <v>-0.7063844</v>
      </c>
      <c r="F10" s="25">
        <v>-1.724517</v>
      </c>
      <c r="G10" s="35">
        <v>-0.2023933</v>
      </c>
    </row>
    <row r="11" spans="1:7" ht="12">
      <c r="A11" s="21" t="s">
        <v>19</v>
      </c>
      <c r="B11" s="31">
        <v>2.102735</v>
      </c>
      <c r="C11" s="15">
        <v>1.349915</v>
      </c>
      <c r="D11" s="15">
        <v>1.599584</v>
      </c>
      <c r="E11" s="15">
        <v>1.208888</v>
      </c>
      <c r="F11" s="27">
        <v>13.07214</v>
      </c>
      <c r="G11" s="37">
        <v>3.043409</v>
      </c>
    </row>
    <row r="12" spans="1:7" ht="12">
      <c r="A12" s="20" t="s">
        <v>20</v>
      </c>
      <c r="B12" s="29">
        <v>0.01817446</v>
      </c>
      <c r="C12" s="13">
        <v>-0.08700232</v>
      </c>
      <c r="D12" s="13">
        <v>0.1736954</v>
      </c>
      <c r="E12" s="13">
        <v>-0.02018053</v>
      </c>
      <c r="F12" s="25">
        <v>-0.3278072</v>
      </c>
      <c r="G12" s="35">
        <v>-0.02493079</v>
      </c>
    </row>
    <row r="13" spans="1:7" ht="12">
      <c r="A13" s="20" t="s">
        <v>21</v>
      </c>
      <c r="B13" s="29">
        <v>-0.102202</v>
      </c>
      <c r="C13" s="13">
        <v>-0.04612989</v>
      </c>
      <c r="D13" s="13">
        <v>-0.1328909</v>
      </c>
      <c r="E13" s="13">
        <v>-0.1841124</v>
      </c>
      <c r="F13" s="25">
        <v>-0.2116486</v>
      </c>
      <c r="G13" s="35">
        <v>-0.1303496</v>
      </c>
    </row>
    <row r="14" spans="1:7" ht="12">
      <c r="A14" s="20" t="s">
        <v>22</v>
      </c>
      <c r="B14" s="29">
        <v>0.05050342</v>
      </c>
      <c r="C14" s="13">
        <v>-0.004323017</v>
      </c>
      <c r="D14" s="13">
        <v>0.06983826</v>
      </c>
      <c r="E14" s="13">
        <v>-0.05100505</v>
      </c>
      <c r="F14" s="25">
        <v>0.1029217</v>
      </c>
      <c r="G14" s="35">
        <v>0.02450283</v>
      </c>
    </row>
    <row r="15" spans="1:7" ht="12">
      <c r="A15" s="21" t="s">
        <v>23</v>
      </c>
      <c r="B15" s="31">
        <v>-0.3748765</v>
      </c>
      <c r="C15" s="15">
        <v>-0.1318153</v>
      </c>
      <c r="D15" s="15">
        <v>-0.0986747</v>
      </c>
      <c r="E15" s="15">
        <v>-0.09367936</v>
      </c>
      <c r="F15" s="27">
        <v>-0.3324828</v>
      </c>
      <c r="G15" s="37">
        <v>-0.1766423</v>
      </c>
    </row>
    <row r="16" spans="1:7" ht="12">
      <c r="A16" s="20" t="s">
        <v>24</v>
      </c>
      <c r="B16" s="29">
        <v>0.00597304</v>
      </c>
      <c r="C16" s="13">
        <v>-0.02073008</v>
      </c>
      <c r="D16" s="13">
        <v>0.005776547</v>
      </c>
      <c r="E16" s="13">
        <v>0.006046084</v>
      </c>
      <c r="F16" s="25">
        <v>0.006703431</v>
      </c>
      <c r="G16" s="35">
        <v>-0.0003844653</v>
      </c>
    </row>
    <row r="17" spans="1:7" ht="12">
      <c r="A17" s="20" t="s">
        <v>25</v>
      </c>
      <c r="B17" s="29">
        <v>-0.02327093</v>
      </c>
      <c r="C17" s="13">
        <v>-0.01845963</v>
      </c>
      <c r="D17" s="13">
        <v>-0.01479404</v>
      </c>
      <c r="E17" s="13">
        <v>-0.03753632</v>
      </c>
      <c r="F17" s="25">
        <v>-0.04544355</v>
      </c>
      <c r="G17" s="35">
        <v>-0.02645482</v>
      </c>
    </row>
    <row r="18" spans="1:7" ht="12">
      <c r="A18" s="20" t="s">
        <v>26</v>
      </c>
      <c r="B18" s="29">
        <v>0.02144749</v>
      </c>
      <c r="C18" s="13">
        <v>-0.005286483</v>
      </c>
      <c r="D18" s="13">
        <v>0.02160893</v>
      </c>
      <c r="E18" s="13">
        <v>0.002275382</v>
      </c>
      <c r="F18" s="25">
        <v>0.03996082</v>
      </c>
      <c r="G18" s="35">
        <v>0.01289239</v>
      </c>
    </row>
    <row r="19" spans="1:7" ht="12">
      <c r="A19" s="21" t="s">
        <v>27</v>
      </c>
      <c r="B19" s="31">
        <v>-0.2017957</v>
      </c>
      <c r="C19" s="15">
        <v>-0.2016412</v>
      </c>
      <c r="D19" s="15">
        <v>-0.2007215</v>
      </c>
      <c r="E19" s="15">
        <v>-0.202054</v>
      </c>
      <c r="F19" s="27">
        <v>-0.1490736</v>
      </c>
      <c r="G19" s="37">
        <v>-0.1945549</v>
      </c>
    </row>
    <row r="20" spans="1:7" ht="12.75" thickBot="1">
      <c r="A20" s="44" t="s">
        <v>28</v>
      </c>
      <c r="B20" s="45">
        <v>-0.01220599</v>
      </c>
      <c r="C20" s="46">
        <v>-0.002395948</v>
      </c>
      <c r="D20" s="46">
        <v>-0.005054185</v>
      </c>
      <c r="E20" s="46">
        <v>2.786298E-05</v>
      </c>
      <c r="F20" s="47">
        <v>-0.005936434</v>
      </c>
      <c r="G20" s="48">
        <v>-0.004347383</v>
      </c>
    </row>
    <row r="21" spans="1:7" ht="12.75" thickTop="1">
      <c r="A21" s="6" t="s">
        <v>29</v>
      </c>
      <c r="B21" s="39">
        <v>-105.6616</v>
      </c>
      <c r="C21" s="40">
        <v>53.86159</v>
      </c>
      <c r="D21" s="40">
        <v>-11.3871</v>
      </c>
      <c r="E21" s="40">
        <v>44.56754</v>
      </c>
      <c r="F21" s="41">
        <v>-42.06829</v>
      </c>
      <c r="G21" s="43">
        <v>0.008336943</v>
      </c>
    </row>
    <row r="22" spans="1:7" ht="12">
      <c r="A22" s="20" t="s">
        <v>30</v>
      </c>
      <c r="B22" s="29">
        <v>111.6637</v>
      </c>
      <c r="C22" s="13">
        <v>68.2302</v>
      </c>
      <c r="D22" s="13">
        <v>-10.25323</v>
      </c>
      <c r="E22" s="13">
        <v>-52.01162</v>
      </c>
      <c r="F22" s="25">
        <v>-134.0508</v>
      </c>
      <c r="G22" s="36">
        <v>0</v>
      </c>
    </row>
    <row r="23" spans="1:7" ht="12">
      <c r="A23" s="20" t="s">
        <v>31</v>
      </c>
      <c r="B23" s="29">
        <v>-1.305519</v>
      </c>
      <c r="C23" s="13">
        <v>-3.179253</v>
      </c>
      <c r="D23" s="13">
        <v>-2.952069</v>
      </c>
      <c r="E23" s="13">
        <v>-4.780821</v>
      </c>
      <c r="F23" s="25">
        <v>7.00451</v>
      </c>
      <c r="G23" s="35">
        <v>-1.884363</v>
      </c>
    </row>
    <row r="24" spans="1:7" ht="12">
      <c r="A24" s="20" t="s">
        <v>32</v>
      </c>
      <c r="B24" s="29">
        <v>-3.842784</v>
      </c>
      <c r="C24" s="13">
        <v>-0.3067789</v>
      </c>
      <c r="D24" s="13">
        <v>0.8043631</v>
      </c>
      <c r="E24" s="13">
        <v>0.9733169</v>
      </c>
      <c r="F24" s="25">
        <v>0.08842256</v>
      </c>
      <c r="G24" s="35">
        <v>-0.1924342</v>
      </c>
    </row>
    <row r="25" spans="1:7" ht="12">
      <c r="A25" s="20" t="s">
        <v>33</v>
      </c>
      <c r="B25" s="29">
        <v>-0.1846805</v>
      </c>
      <c r="C25" s="13">
        <v>0.006998906</v>
      </c>
      <c r="D25" s="13">
        <v>-0.1880827</v>
      </c>
      <c r="E25" s="13">
        <v>-0.7232723</v>
      </c>
      <c r="F25" s="25">
        <v>-1.531684</v>
      </c>
      <c r="G25" s="35">
        <v>-0.4480311</v>
      </c>
    </row>
    <row r="26" spans="1:7" ht="12">
      <c r="A26" s="21" t="s">
        <v>34</v>
      </c>
      <c r="B26" s="31">
        <v>0.120677</v>
      </c>
      <c r="C26" s="15">
        <v>0.2919938</v>
      </c>
      <c r="D26" s="15">
        <v>-0.06823205</v>
      </c>
      <c r="E26" s="15">
        <v>-0.513204</v>
      </c>
      <c r="F26" s="27">
        <v>1.569654</v>
      </c>
      <c r="G26" s="37">
        <v>0.1566473</v>
      </c>
    </row>
    <row r="27" spans="1:7" ht="12">
      <c r="A27" s="20" t="s">
        <v>35</v>
      </c>
      <c r="B27" s="29">
        <v>-0.1970947</v>
      </c>
      <c r="C27" s="13">
        <v>-0.178651</v>
      </c>
      <c r="D27" s="13">
        <v>-0.05493663</v>
      </c>
      <c r="E27" s="13">
        <v>0.08117838</v>
      </c>
      <c r="F27" s="25">
        <v>0.2176396</v>
      </c>
      <c r="G27" s="35">
        <v>-0.03636786</v>
      </c>
    </row>
    <row r="28" spans="1:7" ht="12">
      <c r="A28" s="20" t="s">
        <v>36</v>
      </c>
      <c r="B28" s="29">
        <v>-0.2933162</v>
      </c>
      <c r="C28" s="13">
        <v>0.05042238</v>
      </c>
      <c r="D28" s="13">
        <v>0.01540469</v>
      </c>
      <c r="E28" s="13">
        <v>0.1333745</v>
      </c>
      <c r="F28" s="25">
        <v>-0.2818713</v>
      </c>
      <c r="G28" s="35">
        <v>-0.03213819</v>
      </c>
    </row>
    <row r="29" spans="1:7" ht="12">
      <c r="A29" s="20" t="s">
        <v>37</v>
      </c>
      <c r="B29" s="29">
        <v>0.08362793</v>
      </c>
      <c r="C29" s="13">
        <v>0.03269397</v>
      </c>
      <c r="D29" s="13">
        <v>-0.03322257</v>
      </c>
      <c r="E29" s="13">
        <v>-0.001946983</v>
      </c>
      <c r="F29" s="25">
        <v>-0.1688506</v>
      </c>
      <c r="G29" s="35">
        <v>-0.01088934</v>
      </c>
    </row>
    <row r="30" spans="1:7" ht="12">
      <c r="A30" s="21" t="s">
        <v>38</v>
      </c>
      <c r="B30" s="31">
        <v>-0.02419259</v>
      </c>
      <c r="C30" s="15">
        <v>0.01504608</v>
      </c>
      <c r="D30" s="15">
        <v>0.02538823</v>
      </c>
      <c r="E30" s="15">
        <v>0.04896416</v>
      </c>
      <c r="F30" s="27">
        <v>0.3007435</v>
      </c>
      <c r="G30" s="37">
        <v>0.057956</v>
      </c>
    </row>
    <row r="31" spans="1:7" ht="12">
      <c r="A31" s="20" t="s">
        <v>39</v>
      </c>
      <c r="B31" s="29">
        <v>-0.007386841</v>
      </c>
      <c r="C31" s="13">
        <v>0.01141215</v>
      </c>
      <c r="D31" s="13">
        <v>-0.0216615</v>
      </c>
      <c r="E31" s="13">
        <v>0.01120489</v>
      </c>
      <c r="F31" s="25">
        <v>-0.0260944</v>
      </c>
      <c r="G31" s="35">
        <v>-0.004310139</v>
      </c>
    </row>
    <row r="32" spans="1:7" ht="12">
      <c r="A32" s="20" t="s">
        <v>40</v>
      </c>
      <c r="B32" s="29">
        <v>-0.02270456</v>
      </c>
      <c r="C32" s="13">
        <v>0.0404712</v>
      </c>
      <c r="D32" s="13">
        <v>0.0158916</v>
      </c>
      <c r="E32" s="13">
        <v>0.02482654</v>
      </c>
      <c r="F32" s="25">
        <v>-0.04628825</v>
      </c>
      <c r="G32" s="35">
        <v>0.01008339</v>
      </c>
    </row>
    <row r="33" spans="1:7" ht="12">
      <c r="A33" s="20" t="s">
        <v>41</v>
      </c>
      <c r="B33" s="29">
        <v>0.1118158</v>
      </c>
      <c r="C33" s="13">
        <v>0.05728375</v>
      </c>
      <c r="D33" s="13">
        <v>0.07939817</v>
      </c>
      <c r="E33" s="13">
        <v>0.08139486</v>
      </c>
      <c r="F33" s="25">
        <v>0.05493778</v>
      </c>
      <c r="G33" s="35">
        <v>0.07601602</v>
      </c>
    </row>
    <row r="34" spans="1:7" ht="12">
      <c r="A34" s="21" t="s">
        <v>42</v>
      </c>
      <c r="B34" s="31">
        <v>-0.007211642</v>
      </c>
      <c r="C34" s="15">
        <v>-0.007403789</v>
      </c>
      <c r="D34" s="15">
        <v>0.009206422</v>
      </c>
      <c r="E34" s="15">
        <v>0.01342603</v>
      </c>
      <c r="F34" s="27">
        <v>-0.01160377</v>
      </c>
      <c r="G34" s="37">
        <v>0.00105218</v>
      </c>
    </row>
    <row r="35" spans="1:7" ht="12.75" thickBot="1">
      <c r="A35" s="22" t="s">
        <v>43</v>
      </c>
      <c r="B35" s="32">
        <v>-0.002787132</v>
      </c>
      <c r="C35" s="16">
        <v>0.001094181</v>
      </c>
      <c r="D35" s="16">
        <v>-0.004712454</v>
      </c>
      <c r="E35" s="16">
        <v>-0.002591355</v>
      </c>
      <c r="F35" s="28">
        <v>0.004673398</v>
      </c>
      <c r="G35" s="38">
        <v>-0.001278238</v>
      </c>
    </row>
    <row r="36" spans="1:7" ht="12">
      <c r="A36" s="4" t="s">
        <v>44</v>
      </c>
      <c r="B36" s="3">
        <v>21.19446</v>
      </c>
      <c r="C36" s="3">
        <v>21.18836</v>
      </c>
      <c r="D36" s="3">
        <v>21.19446</v>
      </c>
      <c r="E36" s="3">
        <v>21.19446</v>
      </c>
      <c r="F36" s="3">
        <v>21.20361</v>
      </c>
      <c r="G36" s="3"/>
    </row>
    <row r="37" spans="1:6" ht="12">
      <c r="A37" s="4" t="s">
        <v>45</v>
      </c>
      <c r="B37" s="2">
        <v>0.1836141</v>
      </c>
      <c r="C37" s="2">
        <v>0.1454671</v>
      </c>
      <c r="D37" s="2">
        <v>0.1241048</v>
      </c>
      <c r="E37" s="2">
        <v>0.1113892</v>
      </c>
      <c r="F37" s="2">
        <v>0.1093547</v>
      </c>
    </row>
    <row r="38" spans="1:7" ht="12">
      <c r="A38" s="4" t="s">
        <v>53</v>
      </c>
      <c r="B38" s="2">
        <v>0.0001138032</v>
      </c>
      <c r="C38" s="2">
        <v>-0.0001334415</v>
      </c>
      <c r="D38" s="2">
        <v>2.68467E-05</v>
      </c>
      <c r="E38" s="2">
        <v>-0.0001743858</v>
      </c>
      <c r="F38" s="2">
        <v>0.0003849952</v>
      </c>
      <c r="G38" s="2">
        <v>0.0002214913</v>
      </c>
    </row>
    <row r="39" spans="1:7" ht="12.75" thickBot="1">
      <c r="A39" s="4" t="s">
        <v>54</v>
      </c>
      <c r="B39" s="2">
        <v>0.0001783539</v>
      </c>
      <c r="C39" s="2">
        <v>-9.065422E-05</v>
      </c>
      <c r="D39" s="2">
        <v>1.93856E-05</v>
      </c>
      <c r="E39" s="2">
        <v>-7.667182E-05</v>
      </c>
      <c r="F39" s="2">
        <v>7.667698E-05</v>
      </c>
      <c r="G39" s="2">
        <v>0.0007721055</v>
      </c>
    </row>
    <row r="40" spans="2:7" ht="12.75" thickBot="1">
      <c r="B40" s="7" t="s">
        <v>46</v>
      </c>
      <c r="C40" s="18">
        <v>-0.003748</v>
      </c>
      <c r="D40" s="17" t="s">
        <v>47</v>
      </c>
      <c r="E40" s="18">
        <v>3.116683</v>
      </c>
      <c r="F40" s="17" t="s">
        <v>48</v>
      </c>
      <c r="G40" s="8">
        <v>54.945074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0.002263</v>
      </c>
      <c r="C4">
        <v>0.003748</v>
      </c>
      <c r="D4">
        <v>0.003748</v>
      </c>
      <c r="E4">
        <v>0.003749</v>
      </c>
      <c r="F4">
        <v>0.002071</v>
      </c>
      <c r="G4">
        <v>0.011682</v>
      </c>
    </row>
    <row r="5" spans="1:7" ht="12.75">
      <c r="A5" t="s">
        <v>13</v>
      </c>
      <c r="B5">
        <v>5.582952</v>
      </c>
      <c r="C5">
        <v>3.411457</v>
      </c>
      <c r="D5">
        <v>-0.512662</v>
      </c>
      <c r="E5">
        <v>-2.600557</v>
      </c>
      <c r="F5">
        <v>-6.702137</v>
      </c>
      <c r="G5">
        <v>4.197858</v>
      </c>
    </row>
    <row r="6" spans="1:7" ht="12.75">
      <c r="A6" t="s">
        <v>14</v>
      </c>
      <c r="B6" s="49">
        <v>-65.77156</v>
      </c>
      <c r="C6" s="49">
        <v>78.13113</v>
      </c>
      <c r="D6" s="49">
        <v>-15.80387</v>
      </c>
      <c r="E6" s="49">
        <v>102.8145</v>
      </c>
      <c r="F6" s="49">
        <v>-227.0724</v>
      </c>
      <c r="G6" s="49">
        <v>0.0064924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-0.5016182</v>
      </c>
      <c r="C8" s="49">
        <v>-1.243384</v>
      </c>
      <c r="D8" s="49">
        <v>-1.770898</v>
      </c>
      <c r="E8" s="49">
        <v>0.01218396</v>
      </c>
      <c r="F8" s="49">
        <v>-6.74992</v>
      </c>
      <c r="G8" s="49">
        <v>-1.692258</v>
      </c>
    </row>
    <row r="9" spans="1:7" ht="12.75">
      <c r="A9" t="s">
        <v>17</v>
      </c>
      <c r="B9" s="49">
        <v>-0.1664015</v>
      </c>
      <c r="C9" s="49">
        <v>-0.2213318</v>
      </c>
      <c r="D9" s="49">
        <v>0.3898792</v>
      </c>
      <c r="E9" s="49">
        <v>0.479266</v>
      </c>
      <c r="F9" s="49">
        <v>-1.136054</v>
      </c>
      <c r="G9" s="49">
        <v>-0.01928145</v>
      </c>
    </row>
    <row r="10" spans="1:7" ht="12.75">
      <c r="A10" t="s">
        <v>18</v>
      </c>
      <c r="B10" s="49">
        <v>0.3504215</v>
      </c>
      <c r="C10" s="49">
        <v>0.1267885</v>
      </c>
      <c r="D10" s="49">
        <v>0.4796162</v>
      </c>
      <c r="E10" s="49">
        <v>-0.7063844</v>
      </c>
      <c r="F10" s="49">
        <v>-1.724517</v>
      </c>
      <c r="G10" s="49">
        <v>-0.2023933</v>
      </c>
    </row>
    <row r="11" spans="1:7" ht="12.75">
      <c r="A11" t="s">
        <v>19</v>
      </c>
      <c r="B11" s="49">
        <v>2.102735</v>
      </c>
      <c r="C11" s="49">
        <v>1.349915</v>
      </c>
      <c r="D11" s="49">
        <v>1.599584</v>
      </c>
      <c r="E11" s="49">
        <v>1.208888</v>
      </c>
      <c r="F11" s="49">
        <v>13.07214</v>
      </c>
      <c r="G11" s="49">
        <v>3.043409</v>
      </c>
    </row>
    <row r="12" spans="1:7" ht="12.75">
      <c r="A12" t="s">
        <v>20</v>
      </c>
      <c r="B12" s="49">
        <v>0.01817446</v>
      </c>
      <c r="C12" s="49">
        <v>-0.08700232</v>
      </c>
      <c r="D12" s="49">
        <v>0.1736954</v>
      </c>
      <c r="E12" s="49">
        <v>-0.02018053</v>
      </c>
      <c r="F12" s="49">
        <v>-0.3278072</v>
      </c>
      <c r="G12" s="49">
        <v>-0.02493079</v>
      </c>
    </row>
    <row r="13" spans="1:7" ht="12.75">
      <c r="A13" t="s">
        <v>21</v>
      </c>
      <c r="B13" s="49">
        <v>-0.102202</v>
      </c>
      <c r="C13" s="49">
        <v>-0.04612989</v>
      </c>
      <c r="D13" s="49">
        <v>-0.1328909</v>
      </c>
      <c r="E13" s="49">
        <v>-0.1841124</v>
      </c>
      <c r="F13" s="49">
        <v>-0.2116486</v>
      </c>
      <c r="G13" s="49">
        <v>-0.1303496</v>
      </c>
    </row>
    <row r="14" spans="1:7" ht="12.75">
      <c r="A14" t="s">
        <v>22</v>
      </c>
      <c r="B14" s="49">
        <v>0.05050342</v>
      </c>
      <c r="C14" s="49">
        <v>-0.004323017</v>
      </c>
      <c r="D14" s="49">
        <v>0.06983826</v>
      </c>
      <c r="E14" s="49">
        <v>-0.05100505</v>
      </c>
      <c r="F14" s="49">
        <v>0.1029217</v>
      </c>
      <c r="G14" s="49">
        <v>0.02450283</v>
      </c>
    </row>
    <row r="15" spans="1:7" ht="12.75">
      <c r="A15" t="s">
        <v>23</v>
      </c>
      <c r="B15" s="49">
        <v>-0.3748765</v>
      </c>
      <c r="C15" s="49">
        <v>-0.1318153</v>
      </c>
      <c r="D15" s="49">
        <v>-0.0986747</v>
      </c>
      <c r="E15" s="49">
        <v>-0.09367936</v>
      </c>
      <c r="F15" s="49">
        <v>-0.3324828</v>
      </c>
      <c r="G15" s="49">
        <v>-0.1766423</v>
      </c>
    </row>
    <row r="16" spans="1:7" ht="12.75">
      <c r="A16" t="s">
        <v>24</v>
      </c>
      <c r="B16" s="49">
        <v>0.00597304</v>
      </c>
      <c r="C16" s="49">
        <v>-0.02073008</v>
      </c>
      <c r="D16" s="49">
        <v>0.005776547</v>
      </c>
      <c r="E16" s="49">
        <v>0.006046084</v>
      </c>
      <c r="F16" s="49">
        <v>0.006703431</v>
      </c>
      <c r="G16" s="49">
        <v>-0.0003844653</v>
      </c>
    </row>
    <row r="17" spans="1:7" ht="12.75">
      <c r="A17" t="s">
        <v>25</v>
      </c>
      <c r="B17" s="49">
        <v>-0.02327093</v>
      </c>
      <c r="C17" s="49">
        <v>-0.01845963</v>
      </c>
      <c r="D17" s="49">
        <v>-0.01479404</v>
      </c>
      <c r="E17" s="49">
        <v>-0.03753632</v>
      </c>
      <c r="F17" s="49">
        <v>-0.04544355</v>
      </c>
      <c r="G17" s="49">
        <v>-0.02645482</v>
      </c>
    </row>
    <row r="18" spans="1:7" ht="12.75">
      <c r="A18" t="s">
        <v>26</v>
      </c>
      <c r="B18" s="49">
        <v>0.02144749</v>
      </c>
      <c r="C18" s="49">
        <v>-0.005286483</v>
      </c>
      <c r="D18" s="49">
        <v>0.02160893</v>
      </c>
      <c r="E18" s="49">
        <v>0.002275382</v>
      </c>
      <c r="F18" s="49">
        <v>0.03996082</v>
      </c>
      <c r="G18" s="49">
        <v>0.01289239</v>
      </c>
    </row>
    <row r="19" spans="1:7" ht="12.75">
      <c r="A19" t="s">
        <v>27</v>
      </c>
      <c r="B19" s="49">
        <v>-0.2017957</v>
      </c>
      <c r="C19" s="49">
        <v>-0.2016412</v>
      </c>
      <c r="D19" s="49">
        <v>-0.2007215</v>
      </c>
      <c r="E19" s="49">
        <v>-0.202054</v>
      </c>
      <c r="F19" s="49">
        <v>-0.1490736</v>
      </c>
      <c r="G19" s="49">
        <v>-0.1945549</v>
      </c>
    </row>
    <row r="20" spans="1:7" ht="12.75">
      <c r="A20" t="s">
        <v>28</v>
      </c>
      <c r="B20" s="49">
        <v>-0.01220599</v>
      </c>
      <c r="C20" s="49">
        <v>-0.002395948</v>
      </c>
      <c r="D20" s="49">
        <v>-0.005054185</v>
      </c>
      <c r="E20" s="49">
        <v>2.786298E-05</v>
      </c>
      <c r="F20" s="49">
        <v>-0.005936434</v>
      </c>
      <c r="G20" s="49">
        <v>-0.004347383</v>
      </c>
    </row>
    <row r="21" spans="1:7" ht="12.75">
      <c r="A21" t="s">
        <v>29</v>
      </c>
      <c r="B21" s="49">
        <v>-105.6616</v>
      </c>
      <c r="C21" s="49">
        <v>53.86159</v>
      </c>
      <c r="D21" s="49">
        <v>-11.3871</v>
      </c>
      <c r="E21" s="49">
        <v>44.56754</v>
      </c>
      <c r="F21" s="49">
        <v>-42.06829</v>
      </c>
      <c r="G21" s="49">
        <v>0.008336943</v>
      </c>
    </row>
    <row r="22" spans="1:7" ht="12.75">
      <c r="A22" t="s">
        <v>30</v>
      </c>
      <c r="B22" s="49">
        <v>111.6637</v>
      </c>
      <c r="C22" s="49">
        <v>68.2302</v>
      </c>
      <c r="D22" s="49">
        <v>-10.25323</v>
      </c>
      <c r="E22" s="49">
        <v>-52.01162</v>
      </c>
      <c r="F22" s="49">
        <v>-134.0508</v>
      </c>
      <c r="G22" s="49">
        <v>0</v>
      </c>
    </row>
    <row r="23" spans="1:7" ht="12.75">
      <c r="A23" t="s">
        <v>31</v>
      </c>
      <c r="B23" s="49">
        <v>-1.305519</v>
      </c>
      <c r="C23" s="49">
        <v>-3.179253</v>
      </c>
      <c r="D23" s="49">
        <v>-2.952069</v>
      </c>
      <c r="E23" s="49">
        <v>-4.780821</v>
      </c>
      <c r="F23" s="49">
        <v>7.00451</v>
      </c>
      <c r="G23" s="49">
        <v>-1.884363</v>
      </c>
    </row>
    <row r="24" spans="1:7" ht="12.75">
      <c r="A24" t="s">
        <v>32</v>
      </c>
      <c r="B24" s="49">
        <v>-3.842784</v>
      </c>
      <c r="C24" s="49">
        <v>-0.3067789</v>
      </c>
      <c r="D24" s="49">
        <v>0.8043631</v>
      </c>
      <c r="E24" s="49">
        <v>0.9733169</v>
      </c>
      <c r="F24" s="49">
        <v>0.08842256</v>
      </c>
      <c r="G24" s="49">
        <v>-0.1924342</v>
      </c>
    </row>
    <row r="25" spans="1:7" ht="12.75">
      <c r="A25" t="s">
        <v>33</v>
      </c>
      <c r="B25" s="49">
        <v>-0.1846805</v>
      </c>
      <c r="C25" s="49">
        <v>0.006998906</v>
      </c>
      <c r="D25" s="49">
        <v>-0.1880827</v>
      </c>
      <c r="E25" s="49">
        <v>-0.7232723</v>
      </c>
      <c r="F25" s="49">
        <v>-1.531684</v>
      </c>
      <c r="G25" s="49">
        <v>-0.4480311</v>
      </c>
    </row>
    <row r="26" spans="1:7" ht="12.75">
      <c r="A26" t="s">
        <v>34</v>
      </c>
      <c r="B26" s="49">
        <v>0.120677</v>
      </c>
      <c r="C26" s="49">
        <v>0.2919938</v>
      </c>
      <c r="D26" s="49">
        <v>-0.06823205</v>
      </c>
      <c r="E26" s="49">
        <v>-0.513204</v>
      </c>
      <c r="F26" s="49">
        <v>1.569654</v>
      </c>
      <c r="G26" s="49">
        <v>0.1566473</v>
      </c>
    </row>
    <row r="27" spans="1:7" ht="12.75">
      <c r="A27" t="s">
        <v>35</v>
      </c>
      <c r="B27" s="49">
        <v>-0.1970947</v>
      </c>
      <c r="C27" s="49">
        <v>-0.178651</v>
      </c>
      <c r="D27" s="49">
        <v>-0.05493663</v>
      </c>
      <c r="E27" s="49">
        <v>0.08117838</v>
      </c>
      <c r="F27" s="49">
        <v>0.2176396</v>
      </c>
      <c r="G27" s="49">
        <v>-0.03636786</v>
      </c>
    </row>
    <row r="28" spans="1:7" ht="12.75">
      <c r="A28" t="s">
        <v>36</v>
      </c>
      <c r="B28" s="49">
        <v>-0.2933162</v>
      </c>
      <c r="C28" s="49">
        <v>0.05042238</v>
      </c>
      <c r="D28" s="49">
        <v>0.01540469</v>
      </c>
      <c r="E28" s="49">
        <v>0.1333745</v>
      </c>
      <c r="F28" s="49">
        <v>-0.2818713</v>
      </c>
      <c r="G28" s="49">
        <v>-0.03213819</v>
      </c>
    </row>
    <row r="29" spans="1:7" ht="12.75">
      <c r="A29" t="s">
        <v>37</v>
      </c>
      <c r="B29" s="49">
        <v>0.08362793</v>
      </c>
      <c r="C29" s="49">
        <v>0.03269397</v>
      </c>
      <c r="D29" s="49">
        <v>-0.03322257</v>
      </c>
      <c r="E29" s="49">
        <v>-0.001946983</v>
      </c>
      <c r="F29" s="49">
        <v>-0.1688506</v>
      </c>
      <c r="G29" s="49">
        <v>-0.01088934</v>
      </c>
    </row>
    <row r="30" spans="1:7" ht="12.75">
      <c r="A30" t="s">
        <v>38</v>
      </c>
      <c r="B30" s="49">
        <v>-0.02419259</v>
      </c>
      <c r="C30" s="49">
        <v>0.01504608</v>
      </c>
      <c r="D30" s="49">
        <v>0.02538823</v>
      </c>
      <c r="E30" s="49">
        <v>0.04896416</v>
      </c>
      <c r="F30" s="49">
        <v>0.3007435</v>
      </c>
      <c r="G30" s="49">
        <v>0.057956</v>
      </c>
    </row>
    <row r="31" spans="1:7" ht="12.75">
      <c r="A31" t="s">
        <v>39</v>
      </c>
      <c r="B31" s="49">
        <v>-0.007386841</v>
      </c>
      <c r="C31" s="49">
        <v>0.01141215</v>
      </c>
      <c r="D31" s="49">
        <v>-0.0216615</v>
      </c>
      <c r="E31" s="49">
        <v>0.01120489</v>
      </c>
      <c r="F31" s="49">
        <v>-0.0260944</v>
      </c>
      <c r="G31" s="49">
        <v>-0.004310139</v>
      </c>
    </row>
    <row r="32" spans="1:7" ht="12.75">
      <c r="A32" t="s">
        <v>40</v>
      </c>
      <c r="B32" s="49">
        <v>-0.02270456</v>
      </c>
      <c r="C32" s="49">
        <v>0.0404712</v>
      </c>
      <c r="D32" s="49">
        <v>0.0158916</v>
      </c>
      <c r="E32" s="49">
        <v>0.02482654</v>
      </c>
      <c r="F32" s="49">
        <v>-0.04628825</v>
      </c>
      <c r="G32" s="49">
        <v>0.01008339</v>
      </c>
    </row>
    <row r="33" spans="1:7" ht="12.75">
      <c r="A33" t="s">
        <v>41</v>
      </c>
      <c r="B33" s="49">
        <v>0.1118158</v>
      </c>
      <c r="C33" s="49">
        <v>0.05728375</v>
      </c>
      <c r="D33" s="49">
        <v>0.07939817</v>
      </c>
      <c r="E33" s="49">
        <v>0.08139486</v>
      </c>
      <c r="F33" s="49">
        <v>0.05493778</v>
      </c>
      <c r="G33" s="49">
        <v>0.07601602</v>
      </c>
    </row>
    <row r="34" spans="1:7" ht="12.75">
      <c r="A34" t="s">
        <v>42</v>
      </c>
      <c r="B34" s="49">
        <v>-0.007211642</v>
      </c>
      <c r="C34" s="49">
        <v>-0.007403789</v>
      </c>
      <c r="D34" s="49">
        <v>0.009206422</v>
      </c>
      <c r="E34" s="49">
        <v>0.01342603</v>
      </c>
      <c r="F34" s="49">
        <v>-0.01160377</v>
      </c>
      <c r="G34" s="49">
        <v>0.00105218</v>
      </c>
    </row>
    <row r="35" spans="1:7" ht="12.75">
      <c r="A35" t="s">
        <v>43</v>
      </c>
      <c r="B35" s="49">
        <v>-0.002787132</v>
      </c>
      <c r="C35" s="49">
        <v>0.001094181</v>
      </c>
      <c r="D35" s="49">
        <v>-0.004712454</v>
      </c>
      <c r="E35" s="49">
        <v>-0.002591355</v>
      </c>
      <c r="F35" s="49">
        <v>0.004673398</v>
      </c>
      <c r="G35" s="49">
        <v>-0.001278238</v>
      </c>
    </row>
    <row r="36" spans="1:6" ht="12.75">
      <c r="A36" t="s">
        <v>44</v>
      </c>
      <c r="B36" s="49">
        <v>21.19446</v>
      </c>
      <c r="C36" s="49">
        <v>21.18836</v>
      </c>
      <c r="D36" s="49">
        <v>21.19446</v>
      </c>
      <c r="E36" s="49">
        <v>21.19446</v>
      </c>
      <c r="F36" s="49">
        <v>21.20361</v>
      </c>
    </row>
    <row r="37" spans="1:6" ht="12.75">
      <c r="A37" t="s">
        <v>45</v>
      </c>
      <c r="B37" s="49">
        <v>0.1836141</v>
      </c>
      <c r="C37" s="49">
        <v>0.1454671</v>
      </c>
      <c r="D37" s="49">
        <v>0.1241048</v>
      </c>
      <c r="E37" s="49">
        <v>0.1113892</v>
      </c>
      <c r="F37" s="49">
        <v>0.1093547</v>
      </c>
    </row>
    <row r="38" spans="1:7" ht="12.75">
      <c r="A38" t="s">
        <v>55</v>
      </c>
      <c r="B38" s="49">
        <v>0.0001138032</v>
      </c>
      <c r="C38" s="49">
        <v>-0.0001334415</v>
      </c>
      <c r="D38" s="49">
        <v>2.68467E-05</v>
      </c>
      <c r="E38" s="49">
        <v>-0.0001743858</v>
      </c>
      <c r="F38" s="49">
        <v>0.0003849952</v>
      </c>
      <c r="G38" s="49">
        <v>0.0002214913</v>
      </c>
    </row>
    <row r="39" spans="1:7" ht="12.75">
      <c r="A39" t="s">
        <v>56</v>
      </c>
      <c r="B39" s="49">
        <v>0.0001783539</v>
      </c>
      <c r="C39" s="49">
        <v>-9.065422E-05</v>
      </c>
      <c r="D39" s="49">
        <v>1.93856E-05</v>
      </c>
      <c r="E39" s="49">
        <v>-7.667182E-05</v>
      </c>
      <c r="F39" s="49">
        <v>7.667698E-05</v>
      </c>
      <c r="G39" s="49">
        <v>0.0007721055</v>
      </c>
    </row>
    <row r="40" spans="2:7" ht="12.75">
      <c r="B40" t="s">
        <v>46</v>
      </c>
      <c r="C40">
        <v>-0.003748</v>
      </c>
      <c r="D40" t="s">
        <v>47</v>
      </c>
      <c r="E40">
        <v>3.116683</v>
      </c>
      <c r="F40" t="s">
        <v>48</v>
      </c>
      <c r="G40">
        <v>54.945074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0.0001138032182095953</v>
      </c>
      <c r="C50">
        <f>-0.017/(C7*C7+C22*C22)*(C21*C22+C6*C7)</f>
        <v>-0.00013344145661941194</v>
      </c>
      <c r="D50">
        <f>-0.017/(D7*D7+D22*D22)*(D21*D22+D6*D7)</f>
        <v>2.684670250199723E-05</v>
      </c>
      <c r="E50">
        <f>-0.017/(E7*E7+E22*E22)*(E21*E22+E6*E7)</f>
        <v>-0.00017438586740617306</v>
      </c>
      <c r="F50">
        <f>-0.017/(F7*F7+F22*F22)*(F21*F22+F6*F7)</f>
        <v>0.00038499521888582</v>
      </c>
      <c r="G50">
        <f>(B50*B$4+C50*C$4+D50*D$4+E50*E$4+F50*F$4)/SUM(B$4:F$4)</f>
        <v>1.0090671949638459E-07</v>
      </c>
    </row>
    <row r="51" spans="1:7" ht="12.75">
      <c r="A51" t="s">
        <v>59</v>
      </c>
      <c r="B51">
        <f>-0.017/(B7*B7+B22*B22)*(B21*B7-B6*B22)</f>
        <v>0.00017835395115828093</v>
      </c>
      <c r="C51">
        <f>-0.017/(C7*C7+C22*C22)*(C21*C7-C6*C22)</f>
        <v>-9.065422927265664E-05</v>
      </c>
      <c r="D51">
        <f>-0.017/(D7*D7+D22*D22)*(D21*D7-D6*D22)</f>
        <v>1.9385596541549456E-05</v>
      </c>
      <c r="E51">
        <f>-0.017/(E7*E7+E22*E22)*(E21*E7-E6*E22)</f>
        <v>-7.667182714689004E-05</v>
      </c>
      <c r="F51">
        <f>-0.017/(F7*F7+F22*F22)*(F21*F7-F6*F22)</f>
        <v>7.667698470878193E-05</v>
      </c>
      <c r="G51">
        <f>(B51*B$4+C51*C$4+D51*D$4+E51*E$4+F51*F$4)/SUM(B$4:F$4)</f>
        <v>5.042372009241E-07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10000.020677494882</v>
      </c>
      <c r="C62">
        <f>C7+(2/0.017)*(C8*C50-C23*C51)</f>
        <v>9999.985612499026</v>
      </c>
      <c r="D62">
        <f>D7+(2/0.017)*(D8*D50-D23*D51)</f>
        <v>10000.001139393744</v>
      </c>
      <c r="E62">
        <f>E7+(2/0.017)*(E8*E50-E23*E51)</f>
        <v>9999.956626000969</v>
      </c>
      <c r="F62">
        <f>F7+(2/0.017)*(F8*F50-F23*F51)</f>
        <v>9999.631085690115</v>
      </c>
    </row>
    <row r="63" spans="1:6" ht="12.75">
      <c r="A63" t="s">
        <v>67</v>
      </c>
      <c r="B63">
        <f>B8+(3/0.017)*(B9*B50-B24*B51)</f>
        <v>-0.3840113734765436</v>
      </c>
      <c r="C63">
        <f>C8+(3/0.017)*(C9*C50-C24*C51)</f>
        <v>-1.24307975887325</v>
      </c>
      <c r="D63">
        <f>D8+(3/0.017)*(D9*D50-D24*D51)</f>
        <v>-1.7718026037003636</v>
      </c>
      <c r="E63">
        <f>E8+(3/0.017)*(E9*E50-E24*E51)</f>
        <v>0.010604330821351753</v>
      </c>
      <c r="F63">
        <f>F8+(3/0.017)*(F9*F50-F24*F51)</f>
        <v>-6.828300353001849</v>
      </c>
    </row>
    <row r="64" spans="1:6" ht="12.75">
      <c r="A64" t="s">
        <v>68</v>
      </c>
      <c r="B64">
        <f>B9+(4/0.017)*(B10*B50-B25*B51)</f>
        <v>-0.14926794910430105</v>
      </c>
      <c r="C64">
        <f>C9+(4/0.017)*(C10*C50-C25*C51)</f>
        <v>-0.22516341451609612</v>
      </c>
      <c r="D64">
        <f>D9+(4/0.017)*(D10*D50-D25*D51)</f>
        <v>0.3937667785353373</v>
      </c>
      <c r="E64">
        <f>E9+(4/0.017)*(E10*E50-E25*E51)</f>
        <v>0.49520219942363664</v>
      </c>
      <c r="F64">
        <f>F9+(4/0.017)*(F10*F50-F25*F51)</f>
        <v>-1.2646389151154427</v>
      </c>
    </row>
    <row r="65" spans="1:6" ht="12.75">
      <c r="A65" t="s">
        <v>69</v>
      </c>
      <c r="B65">
        <f>B10+(5/0.017)*(B11*B50-B26*B51)</f>
        <v>0.41447290890530164</v>
      </c>
      <c r="C65">
        <f>C10+(5/0.017)*(C11*C50-C26*C51)</f>
        <v>0.08159316146441199</v>
      </c>
      <c r="D65">
        <f>D10+(5/0.017)*(D11*D50-D26*D51)</f>
        <v>0.49263569257866396</v>
      </c>
      <c r="E65">
        <f>E10+(5/0.017)*(E11*E50-E26*E51)</f>
        <v>-0.7799612443694136</v>
      </c>
      <c r="F65">
        <f>F10+(5/0.017)*(F11*F50-F26*F51)</f>
        <v>-0.2797066868088225</v>
      </c>
    </row>
    <row r="66" spans="1:6" ht="12.75">
      <c r="A66" t="s">
        <v>70</v>
      </c>
      <c r="B66">
        <f>B11+(6/0.017)*(B12*B50-B27*B51)</f>
        <v>2.115871799012204</v>
      </c>
      <c r="C66">
        <f>C11+(6/0.017)*(C12*C50-C27*C51)</f>
        <v>1.3482964991516277</v>
      </c>
      <c r="D66">
        <f>D11+(6/0.017)*(D12*D50-D27*D51)</f>
        <v>1.6016056922615167</v>
      </c>
      <c r="E66">
        <f>E11+(6/0.017)*(E12*E50-E27*E51)</f>
        <v>1.2123268096287731</v>
      </c>
      <c r="F66">
        <f>F11+(6/0.017)*(F12*F50-F27*F51)</f>
        <v>13.02170747541262</v>
      </c>
    </row>
    <row r="67" spans="1:6" ht="12.75">
      <c r="A67" t="s">
        <v>71</v>
      </c>
      <c r="B67">
        <f>B12+(7/0.017)*(B13*B50-B28*B51)</f>
        <v>0.034926360406407564</v>
      </c>
      <c r="C67">
        <f>C12+(7/0.017)*(C13*C50-C28*C51)</f>
        <v>-0.08258546753023506</v>
      </c>
      <c r="D67">
        <f>D12+(7/0.017)*(D13*D50-D28*D51)</f>
        <v>0.17210338935653105</v>
      </c>
      <c r="E67">
        <f>E12+(7/0.017)*(E13*E50-E28*E51)</f>
        <v>-0.002749431747750216</v>
      </c>
      <c r="F67">
        <f>F12+(7/0.017)*(F13*F50-F28*F51)</f>
        <v>-0.3524598237686783</v>
      </c>
    </row>
    <row r="68" spans="1:6" ht="12.75">
      <c r="A68" t="s">
        <v>72</v>
      </c>
      <c r="B68">
        <f>B13+(8/0.017)*(B14*B50-B29*B51)</f>
        <v>-0.10651631530169285</v>
      </c>
      <c r="C68">
        <f>C13+(8/0.017)*(C14*C50-C29*C51)</f>
        <v>-0.04446367054697231</v>
      </c>
      <c r="D68">
        <f>D13+(8/0.017)*(D14*D50-D29*D51)</f>
        <v>-0.1317055040811433</v>
      </c>
      <c r="E68">
        <f>E13+(8/0.017)*(E14*E50-E29*E51)</f>
        <v>-0.17999697358008881</v>
      </c>
      <c r="F68">
        <f>F13+(8/0.017)*(F14*F50-F29*F51)</f>
        <v>-0.18690915656759088</v>
      </c>
    </row>
    <row r="69" spans="1:6" ht="12.75">
      <c r="A69" t="s">
        <v>73</v>
      </c>
      <c r="B69">
        <f>B14+(9/0.017)*(B15*B50-B30*B51)</f>
        <v>0.030201903938642746</v>
      </c>
      <c r="C69">
        <f>C14+(9/0.017)*(C15*C50-C30*C51)</f>
        <v>0.005711250517899736</v>
      </c>
      <c r="D69">
        <f>D14+(9/0.017)*(D15*D50-D30*D51)</f>
        <v>0.0681752419593223</v>
      </c>
      <c r="E69">
        <f>E14+(9/0.017)*(E15*E50-E30*E51)</f>
        <v>-0.04036888808399351</v>
      </c>
      <c r="F69">
        <f>F14+(9/0.017)*(F15*F50-F30*F51)</f>
        <v>0.022946433058069246</v>
      </c>
    </row>
    <row r="70" spans="1:6" ht="12.75">
      <c r="A70" t="s">
        <v>74</v>
      </c>
      <c r="B70">
        <f>B15+(10/0.017)*(B16*B50-B31*B51)</f>
        <v>-0.37370166267445726</v>
      </c>
      <c r="C70">
        <f>C15+(10/0.017)*(C16*C50-C31*C51)</f>
        <v>-0.12957952839198184</v>
      </c>
      <c r="D70">
        <f>D15+(10/0.017)*(D16*D50-D31*D51)</f>
        <v>-0.09833646333042202</v>
      </c>
      <c r="E70">
        <f>E15+(10/0.017)*(E16*E50-E31*E51)</f>
        <v>-0.09379421424321804</v>
      </c>
      <c r="F70">
        <f>F15+(10/0.017)*(F16*F50-F31*F51)</f>
        <v>-0.32978772423828484</v>
      </c>
    </row>
    <row r="71" spans="1:6" ht="12.75">
      <c r="A71" t="s">
        <v>75</v>
      </c>
      <c r="B71">
        <f>B16+(11/0.017)*(B17*B50-B32*B51)</f>
        <v>0.006879660815669438</v>
      </c>
      <c r="C71">
        <f>C16+(11/0.017)*(C17*C50-C32*C51)</f>
        <v>-0.016762208296732688</v>
      </c>
      <c r="D71">
        <f>D16+(11/0.017)*(D17*D50-D32*D51)</f>
        <v>0.005320215664499666</v>
      </c>
      <c r="E71">
        <f>E16+(11/0.017)*(E17*E50-E32*E51)</f>
        <v>0.011513278056804785</v>
      </c>
      <c r="F71">
        <f>F16+(11/0.017)*(F17*F50-F32*F51)</f>
        <v>-0.002320649379957453</v>
      </c>
    </row>
    <row r="72" spans="1:6" ht="12.75">
      <c r="A72" t="s">
        <v>76</v>
      </c>
      <c r="B72">
        <f>B17+(12/0.017)*(B18*B50-B33*B51)</f>
        <v>-0.035625280362874816</v>
      </c>
      <c r="C72">
        <f>C17+(12/0.017)*(C18*C50-C33*C51)</f>
        <v>-0.014296018095521435</v>
      </c>
      <c r="D72">
        <f>D17+(12/0.017)*(D18*D50-D33*D51)</f>
        <v>-0.01547101814681944</v>
      </c>
      <c r="E72">
        <f>E17+(12/0.017)*(E18*E50-E33*E51)</f>
        <v>-0.03341121540742476</v>
      </c>
      <c r="F72">
        <f>F17+(12/0.017)*(F18*F50-F33*F51)</f>
        <v>-0.03755724788769711</v>
      </c>
    </row>
    <row r="73" spans="1:6" ht="12.75">
      <c r="A73" t="s">
        <v>77</v>
      </c>
      <c r="B73">
        <f>B18+(13/0.017)*(B19*B50-B34*B51)</f>
        <v>0.004869603054961924</v>
      </c>
      <c r="C73">
        <f>C18+(13/0.017)*(C19*C50-C34*C51)</f>
        <v>0.014776425149465843</v>
      </c>
      <c r="D73">
        <f>D18+(13/0.017)*(D19*D50-D34*D51)</f>
        <v>0.0173516728868475</v>
      </c>
      <c r="E73">
        <f>E18+(13/0.017)*(E19*E50-E34*E51)</f>
        <v>0.030007257526829766</v>
      </c>
      <c r="F73">
        <f>F18+(13/0.017)*(F19*F50-F34*F51)</f>
        <v>-0.0032472655984799037</v>
      </c>
    </row>
    <row r="74" spans="1:6" ht="12.75">
      <c r="A74" t="s">
        <v>78</v>
      </c>
      <c r="B74">
        <f>B19+(14/0.017)*(B20*B50-B35*B51)</f>
        <v>-0.2025302758319813</v>
      </c>
      <c r="C74">
        <f>C19+(14/0.017)*(C20*C50-C35*C51)</f>
        <v>-0.201296214531246</v>
      </c>
      <c r="D74">
        <f>D19+(14/0.017)*(D20*D50-D35*D51)</f>
        <v>-0.20075801073927566</v>
      </c>
      <c r="E74">
        <f>E19+(14/0.017)*(E20*E50-E35*E51)</f>
        <v>-0.202221623509177</v>
      </c>
      <c r="F74">
        <f>F19+(14/0.017)*(F20*F50-F35*F51)</f>
        <v>-0.15125088063758904</v>
      </c>
    </row>
    <row r="75" spans="1:6" ht="12.75">
      <c r="A75" t="s">
        <v>79</v>
      </c>
      <c r="B75" s="49">
        <f>B20</f>
        <v>-0.01220599</v>
      </c>
      <c r="C75" s="49">
        <f>C20</f>
        <v>-0.002395948</v>
      </c>
      <c r="D75" s="49">
        <f>D20</f>
        <v>-0.005054185</v>
      </c>
      <c r="E75" s="49">
        <f>E20</f>
        <v>2.786298E-05</v>
      </c>
      <c r="F75" s="49">
        <f>F20</f>
        <v>-0.005936434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111.63569554687334</v>
      </c>
      <c r="C82">
        <f>C22+(2/0.017)*(C8*C51+C23*C50)</f>
        <v>68.29337201994018</v>
      </c>
      <c r="D82">
        <f>D22+(2/0.017)*(D8*D51+D23*D50)</f>
        <v>-10.266592733217953</v>
      </c>
      <c r="E82">
        <f>E22+(2/0.017)*(E8*E51+E23*E50)</f>
        <v>-51.91364665287958</v>
      </c>
      <c r="F82">
        <f>F22+(2/0.017)*(F8*F51+F23*F50)</f>
        <v>-133.79443066493974</v>
      </c>
    </row>
    <row r="83" spans="1:6" ht="12.75">
      <c r="A83" t="s">
        <v>82</v>
      </c>
      <c r="B83">
        <f>B23+(3/0.017)*(B9*B51+B24*B50)</f>
        <v>-1.3879306854861189</v>
      </c>
      <c r="C83">
        <f>C23+(3/0.017)*(C9*C51+C24*C50)</f>
        <v>-3.168487996408477</v>
      </c>
      <c r="D83">
        <f>D23+(3/0.017)*(D9*D51+D24*D50)</f>
        <v>-2.9469244345199246</v>
      </c>
      <c r="E83">
        <f>E23+(3/0.017)*(E9*E51+E24*E50)</f>
        <v>-4.8172584550194655</v>
      </c>
      <c r="F83">
        <f>F23+(3/0.017)*(F9*F51+F24*F50)</f>
        <v>6.995145247233287</v>
      </c>
    </row>
    <row r="84" spans="1:6" ht="12.75">
      <c r="A84" t="s">
        <v>83</v>
      </c>
      <c r="B84">
        <f>B24+(4/0.017)*(B10*B51+B25*B50)</f>
        <v>-3.8330235708575873</v>
      </c>
      <c r="C84">
        <f>C24+(4/0.017)*(C10*C51+C25*C50)</f>
        <v>-0.3097031018728279</v>
      </c>
      <c r="D84">
        <f>D24+(4/0.017)*(D10*D51+D25*D50)</f>
        <v>0.805362687260075</v>
      </c>
      <c r="E84">
        <f>E24+(4/0.017)*(E10*E51+E25*E50)</f>
        <v>1.0157376647111571</v>
      </c>
      <c r="F84">
        <f>F24+(4/0.017)*(F10*F51+F25*F50)</f>
        <v>-0.08144138834892774</v>
      </c>
    </row>
    <row r="85" spans="1:6" ht="12.75">
      <c r="A85" t="s">
        <v>84</v>
      </c>
      <c r="B85">
        <f>B25+(5/0.017)*(B11*B51+B26*B50)</f>
        <v>-0.07033799221979789</v>
      </c>
      <c r="C85">
        <f>C25+(5/0.017)*(C11*C51+C26*C50)</f>
        <v>-0.04045391220718692</v>
      </c>
      <c r="D85">
        <f>D25+(5/0.017)*(D11*D51+D26*D50)</f>
        <v>-0.1795012045556275</v>
      </c>
      <c r="E85">
        <f>E25+(5/0.017)*(E11*E51+E26*E50)</f>
        <v>-0.7242111609057741</v>
      </c>
      <c r="F85">
        <f>F25+(5/0.017)*(F11*F51+F26*F50)</f>
        <v>-1.0591423634717472</v>
      </c>
    </row>
    <row r="86" spans="1:6" ht="12.75">
      <c r="A86" t="s">
        <v>85</v>
      </c>
      <c r="B86">
        <f>B26+(6/0.017)*(B12*B51+B27*B50)</f>
        <v>0.1139045796232165</v>
      </c>
      <c r="C86">
        <f>C26+(6/0.017)*(C12*C51+C27*C50)</f>
        <v>0.3031914157403698</v>
      </c>
      <c r="D86">
        <f>D26+(6/0.017)*(D12*D51+D27*D50)</f>
        <v>-0.06756417179407621</v>
      </c>
      <c r="E86">
        <f>E26+(6/0.017)*(E12*E51+E27*E50)</f>
        <v>-0.5176542649775419</v>
      </c>
      <c r="F86">
        <f>F26+(6/0.017)*(F12*F51+F27*F50)</f>
        <v>1.5903557427453154</v>
      </c>
    </row>
    <row r="87" spans="1:6" ht="12.75">
      <c r="A87" t="s">
        <v>86</v>
      </c>
      <c r="B87">
        <f>B27+(7/0.017)*(B13*B51+B28*B50)</f>
        <v>-0.2183452415414715</v>
      </c>
      <c r="C87">
        <f>C27+(7/0.017)*(C13*C51+C28*C50)</f>
        <v>-0.17969958608607328</v>
      </c>
      <c r="D87">
        <f>D27+(7/0.017)*(D13*D51+D28*D50)</f>
        <v>-0.055827114099596786</v>
      </c>
      <c r="E87">
        <f>E27+(7/0.017)*(E13*E51+E28*E50)</f>
        <v>0.07741386492072007</v>
      </c>
      <c r="F87">
        <f>F27+(7/0.017)*(F13*F51+F28*F50)</f>
        <v>0.16627290852066115</v>
      </c>
    </row>
    <row r="88" spans="1:6" ht="12.75">
      <c r="A88" t="s">
        <v>87</v>
      </c>
      <c r="B88">
        <f>B28+(8/0.017)*(B14*B51+B29*B50)</f>
        <v>-0.28459873549637044</v>
      </c>
      <c r="C88">
        <f>C28+(8/0.017)*(C14*C51+C29*C50)</f>
        <v>0.04855375355049235</v>
      </c>
      <c r="D88">
        <f>D28+(8/0.017)*(D14*D51+D29*D50)</f>
        <v>0.01562207347217979</v>
      </c>
      <c r="E88">
        <f>E28+(8/0.017)*(E14*E51+E29*E50)</f>
        <v>0.13537458315129344</v>
      </c>
      <c r="F88">
        <f>F28+(8/0.017)*(F14*F51+F29*F50)</f>
        <v>-0.30874892263007064</v>
      </c>
    </row>
    <row r="89" spans="1:6" ht="12.75">
      <c r="A89" t="s">
        <v>88</v>
      </c>
      <c r="B89">
        <f>B29+(9/0.017)*(B15*B51+B30*B50)</f>
        <v>0.0467735125804757</v>
      </c>
      <c r="C89">
        <f>C29+(9/0.017)*(C15*C51+C30*C50)</f>
        <v>0.03795729896271096</v>
      </c>
      <c r="D89">
        <f>D29+(9/0.017)*(D15*D51+D30*D50)</f>
        <v>-0.03387442288157443</v>
      </c>
      <c r="E89">
        <f>E29+(9/0.017)*(E15*E51+E30*E50)</f>
        <v>-0.0026649129027276593</v>
      </c>
      <c r="F89">
        <f>F29+(9/0.017)*(F15*F51+F30*F50)</f>
        <v>-0.12104946592028873</v>
      </c>
    </row>
    <row r="90" spans="1:6" ht="12.75">
      <c r="A90" t="s">
        <v>89</v>
      </c>
      <c r="B90">
        <f>B30+(10/0.017)*(B16*B51+B31*B50)</f>
        <v>-0.02406043176104478</v>
      </c>
      <c r="C90">
        <f>C30+(10/0.017)*(C16*C51+C31*C50)</f>
        <v>0.01525573618000076</v>
      </c>
      <c r="D90">
        <f>D30+(10/0.017)*(D16*D51+D31*D50)</f>
        <v>0.025112019390175464</v>
      </c>
      <c r="E90">
        <f>E30+(10/0.017)*(E16*E51+E31*E50)</f>
        <v>0.04754207837105628</v>
      </c>
      <c r="F90">
        <f>F30+(10/0.017)*(F16*F51+F31*F50)</f>
        <v>0.29513631155093484</v>
      </c>
    </row>
    <row r="91" spans="1:6" ht="12.75">
      <c r="A91" t="s">
        <v>90</v>
      </c>
      <c r="B91">
        <f>B31+(11/0.017)*(B17*B51+B32*B50)</f>
        <v>-0.011744338493839226</v>
      </c>
      <c r="C91">
        <f>C31+(11/0.017)*(C17*C51+C32*C50)</f>
        <v>0.009000502009582443</v>
      </c>
      <c r="D91">
        <f>D31+(11/0.017)*(D17*D51+D32*D50)</f>
        <v>-0.02157101156264511</v>
      </c>
      <c r="E91">
        <f>E31+(11/0.017)*(E17*E51+E32*E50)</f>
        <v>0.01026573622281996</v>
      </c>
      <c r="F91">
        <f>F31+(11/0.017)*(F17*F51+F32*F50)</f>
        <v>-0.03988013662468221</v>
      </c>
    </row>
    <row r="92" spans="1:6" ht="12.75">
      <c r="A92" t="s">
        <v>91</v>
      </c>
      <c r="B92">
        <f>B32+(12/0.017)*(B18*B51+B33*B50)</f>
        <v>-0.011022035903100103</v>
      </c>
      <c r="C92">
        <f>C32+(12/0.017)*(C18*C51+C33*C50)</f>
        <v>0.035413704706804064</v>
      </c>
      <c r="D92">
        <f>D32+(12/0.017)*(D18*D51+D33*D50)</f>
        <v>0.01769193956320065</v>
      </c>
      <c r="E92">
        <f>E32+(12/0.017)*(E18*E51+E33*E50)</f>
        <v>0.014684019323128591</v>
      </c>
      <c r="F92">
        <f>F32+(12/0.017)*(F18*F51+F33*F50)</f>
        <v>-0.029195409185676653</v>
      </c>
    </row>
    <row r="93" spans="1:6" ht="12.75">
      <c r="A93" t="s">
        <v>92</v>
      </c>
      <c r="B93">
        <f>B33+(13/0.017)*(B19*B51+B34*B50)</f>
        <v>0.0836656240959385</v>
      </c>
      <c r="C93">
        <f>C33+(13/0.017)*(C19*C51+C34*C50)</f>
        <v>0.07201779703150547</v>
      </c>
      <c r="D93">
        <f>D33+(13/0.017)*(D19*D51+D34*D50)</f>
        <v>0.07661162463130906</v>
      </c>
      <c r="E93">
        <f>E33+(13/0.017)*(E19*E51+E34*E50)</f>
        <v>0.09145115489262137</v>
      </c>
      <c r="F93">
        <f>F33+(13/0.017)*(F19*F51+F34*F50)</f>
        <v>0.042780554615085925</v>
      </c>
    </row>
    <row r="94" spans="1:6" ht="12.75">
      <c r="A94" t="s">
        <v>93</v>
      </c>
      <c r="B94">
        <f>B34+(14/0.017)*(B20*B51+B35*B50)</f>
        <v>-0.009265665288036927</v>
      </c>
      <c r="C94">
        <f>C34+(14/0.017)*(C20*C51+C35*C50)</f>
        <v>-0.007345158883517112</v>
      </c>
      <c r="D94">
        <f>D34+(14/0.017)*(D20*D51+D35*D50)</f>
        <v>0.009021546036124602</v>
      </c>
      <c r="E94">
        <f>E34+(14/0.017)*(E20*E51+E35*E50)</f>
        <v>0.013796420080814326</v>
      </c>
      <c r="F94">
        <f>F34+(14/0.017)*(F20*F51+F35*F50)</f>
        <v>-0.010496906919017055</v>
      </c>
    </row>
    <row r="95" spans="1:6" ht="12.75">
      <c r="A95" t="s">
        <v>94</v>
      </c>
      <c r="B95" s="49">
        <f>B35</f>
        <v>-0.002787132</v>
      </c>
      <c r="C95" s="49">
        <f>C35</f>
        <v>0.001094181</v>
      </c>
      <c r="D95" s="49">
        <f>D35</f>
        <v>-0.004712454</v>
      </c>
      <c r="E95" s="49">
        <f>E35</f>
        <v>-0.002591355</v>
      </c>
      <c r="F95" s="49">
        <f>F35</f>
        <v>0.004673398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-0.3840105794388645</v>
      </c>
      <c r="C103">
        <f>C63*10000/C62</f>
        <v>-1.2430815473569474</v>
      </c>
      <c r="D103">
        <f>D63*10000/D62</f>
        <v>-1.7718024018223062</v>
      </c>
      <c r="E103">
        <f>E63*10000/E62</f>
        <v>0.01060437681677473</v>
      </c>
      <c r="F103">
        <f>F63*10000/F62</f>
        <v>-6.8285522680665975</v>
      </c>
      <c r="G103">
        <f>AVERAGE(C103:E103)</f>
        <v>-1.0014265241208262</v>
      </c>
      <c r="H103">
        <f>STDEV(C103:E103)</f>
        <v>0.9154459808345188</v>
      </c>
      <c r="I103">
        <f>(B103*B4+C103*C4+D103*D4+E103*E4+F103*F4)/SUM(B4:F4)</f>
        <v>-1.6863070108013238</v>
      </c>
      <c r="K103">
        <f>(LN(H103)+LN(H123))/2-LN(K114*K115^3)</f>
        <v>-3.9118850483719925</v>
      </c>
    </row>
    <row r="104" spans="1:11" ht="12.75">
      <c r="A104" t="s">
        <v>68</v>
      </c>
      <c r="B104">
        <f>B64*10000/B62</f>
        <v>-0.1492676404562139</v>
      </c>
      <c r="C104">
        <f>C64*10000/C62</f>
        <v>-0.22516373847044677</v>
      </c>
      <c r="D104">
        <f>D64*10000/D62</f>
        <v>0.393766733669802</v>
      </c>
      <c r="E104">
        <f>E64*10000/E62</f>
        <v>0.49520434732292473</v>
      </c>
      <c r="F104">
        <f>F64*10000/F62</f>
        <v>-1.264685571175914</v>
      </c>
      <c r="G104">
        <f>AVERAGE(C104:E104)</f>
        <v>0.22126911417409334</v>
      </c>
      <c r="H104">
        <f>STDEV(C104:E104)</f>
        <v>0.38993475903818353</v>
      </c>
      <c r="I104">
        <f>(B104*B4+C104*C4+D104*D4+E104*E4+F104*F4)/SUM(B4:F4)</f>
        <v>-0.0300732629910072</v>
      </c>
      <c r="K104">
        <f>(LN(H104)+LN(H124))/2-LN(K114*K115^4)</f>
        <v>-3.9277363789907094</v>
      </c>
    </row>
    <row r="105" spans="1:11" ht="12.75">
      <c r="A105" t="s">
        <v>69</v>
      </c>
      <c r="B105">
        <f>B65*10000/B62</f>
        <v>0.4144720518809285</v>
      </c>
      <c r="C105">
        <f>C65*10000/C62</f>
        <v>0.0815932788567499</v>
      </c>
      <c r="D105">
        <f>D65*10000/D62</f>
        <v>0.49263563644806774</v>
      </c>
      <c r="E105">
        <f>E65*10000/E62</f>
        <v>-0.779964627387913</v>
      </c>
      <c r="F105">
        <f>F65*10000/F62</f>
        <v>-0.27971700596944454</v>
      </c>
      <c r="G105">
        <f>AVERAGE(C105:E105)</f>
        <v>-0.06857857069436508</v>
      </c>
      <c r="H105">
        <f>STDEV(C105:E105)</f>
        <v>0.6494548068780875</v>
      </c>
      <c r="I105">
        <f>(B105*B4+C105*C4+D105*D4+E105*E4+F105*F4)/SUM(B4:F4)</f>
        <v>-0.02652423643821861</v>
      </c>
      <c r="K105">
        <f>(LN(H105)+LN(H125))/2-LN(K114*K115^5)</f>
        <v>-3.4206479076800607</v>
      </c>
    </row>
    <row r="106" spans="1:11" ht="12.75">
      <c r="A106" t="s">
        <v>70</v>
      </c>
      <c r="B106">
        <f>B66*10000/B62</f>
        <v>2.115867423928421</v>
      </c>
      <c r="C106">
        <f>C66*10000/C62</f>
        <v>1.3482984390161383</v>
      </c>
      <c r="D106">
        <f>D66*10000/D62</f>
        <v>1.601605509775587</v>
      </c>
      <c r="E106">
        <f>E66*10000/E62</f>
        <v>1.2123320679977674</v>
      </c>
      <c r="F106">
        <f>F66*10000/F62</f>
        <v>13.02218788255821</v>
      </c>
      <c r="G106">
        <f>AVERAGE(C106:E106)</f>
        <v>1.3874120055964976</v>
      </c>
      <c r="H106">
        <f>STDEV(C106:E106)</f>
        <v>0.19756228495430203</v>
      </c>
      <c r="I106">
        <f>(B106*B4+C106*C4+D106*D4+E106*E4+F106*F4)/SUM(B4:F4)</f>
        <v>3.039889081977218</v>
      </c>
      <c r="K106">
        <f>(LN(H106)+LN(H126))/2-LN(K114*K115^6)</f>
        <v>-3.3599674020321193</v>
      </c>
    </row>
    <row r="107" spans="1:11" ht="12.75">
      <c r="A107" t="s">
        <v>71</v>
      </c>
      <c r="B107">
        <f>B67*10000/B62</f>
        <v>0.03492628818759304</v>
      </c>
      <c r="C107">
        <f>C67*10000/C62</f>
        <v>-0.08258558635025547</v>
      </c>
      <c r="D107">
        <f>D67*10000/D62</f>
        <v>0.17210336974718077</v>
      </c>
      <c r="E107">
        <f>E67*10000/E62</f>
        <v>-0.002749443673186938</v>
      </c>
      <c r="F107">
        <f>F67*10000/F62</f>
        <v>-0.35247282699565075</v>
      </c>
      <c r="G107">
        <f>AVERAGE(C107:E107)</f>
        <v>0.028922779907912786</v>
      </c>
      <c r="H107">
        <f>STDEV(C107:E107)</f>
        <v>0.13026497380120577</v>
      </c>
      <c r="I107">
        <f>(B107*B4+C107*C4+D107*D4+E107*E4+F107*F4)/SUM(B4:F4)</f>
        <v>-0.02090814857812256</v>
      </c>
      <c r="K107">
        <f>(LN(H107)+LN(H127))/2-LN(K114*K115^7)</f>
        <v>-3.557972121497596</v>
      </c>
    </row>
    <row r="108" spans="1:9" ht="12.75">
      <c r="A108" t="s">
        <v>72</v>
      </c>
      <c r="B108">
        <f>B68*10000/B62</f>
        <v>-0.10651609505309183</v>
      </c>
      <c r="C108">
        <f>C68*10000/C62</f>
        <v>-0.04446373451917468</v>
      </c>
      <c r="D108">
        <f>D68*10000/D62</f>
        <v>-0.13170548907470225</v>
      </c>
      <c r="E108">
        <f>E68*10000/E62</f>
        <v>-0.1799977543023309</v>
      </c>
      <c r="F108">
        <f>F68*10000/F62</f>
        <v>-0.1869160521682301</v>
      </c>
      <c r="G108">
        <f>AVERAGE(C108:E108)</f>
        <v>-0.11872232596540261</v>
      </c>
      <c r="H108">
        <f>STDEV(C108:E108)</f>
        <v>0.06869344599659603</v>
      </c>
      <c r="I108">
        <f>(B108*B4+C108*C4+D108*D4+E108*E4+F108*F4)/SUM(B4:F4)</f>
        <v>-0.12601854406924967</v>
      </c>
    </row>
    <row r="109" spans="1:9" ht="12.75">
      <c r="A109" t="s">
        <v>73</v>
      </c>
      <c r="B109">
        <f>B69*10000/B62</f>
        <v>0.030201841488800462</v>
      </c>
      <c r="C109">
        <f>C69*10000/C62</f>
        <v>0.005711258734973797</v>
      </c>
      <c r="D109">
        <f>D69*10000/D62</f>
        <v>0.06817523419147876</v>
      </c>
      <c r="E109">
        <f>E69*10000/E62</f>
        <v>-0.04036906318076424</v>
      </c>
      <c r="F109">
        <f>F69*10000/F62</f>
        <v>0.022947279616051575</v>
      </c>
      <c r="G109">
        <f>AVERAGE(C109:E109)</f>
        <v>0.011172476581896108</v>
      </c>
      <c r="H109">
        <f>STDEV(C109:E109)</f>
        <v>0.05447783767998816</v>
      </c>
      <c r="I109">
        <f>(B109*B4+C109*C4+D109*D4+E109*E4+F109*F4)/SUM(B4:F4)</f>
        <v>0.015498654663178468</v>
      </c>
    </row>
    <row r="110" spans="1:11" ht="12.75">
      <c r="A110" t="s">
        <v>74</v>
      </c>
      <c r="B110">
        <f>B70*10000/B62</f>
        <v>-0.3737008899546333</v>
      </c>
      <c r="C110">
        <f>C70*10000/C62</f>
        <v>-0.12957971482480915</v>
      </c>
      <c r="D110">
        <f>D70*10000/D62</f>
        <v>-0.09833645212602819</v>
      </c>
      <c r="E110">
        <f>E70*10000/E62</f>
        <v>-0.09379462106799838</v>
      </c>
      <c r="F110">
        <f>F70*10000/F62</f>
        <v>-0.32979989102820473</v>
      </c>
      <c r="G110">
        <f>AVERAGE(C110:E110)</f>
        <v>-0.10723692933961189</v>
      </c>
      <c r="H110">
        <f>STDEV(C110:E110)</f>
        <v>0.01948222535461702</v>
      </c>
      <c r="I110">
        <f>(B110*B4+C110*C4+D110*D4+E110*E4+F110*F4)/SUM(B4:F4)</f>
        <v>-0.17552901446834912</v>
      </c>
      <c r="K110">
        <f>EXP(AVERAGE(K103:K107))</f>
        <v>0.02636700735684289</v>
      </c>
    </row>
    <row r="111" spans="1:9" ht="12.75">
      <c r="A111" t="s">
        <v>75</v>
      </c>
      <c r="B111">
        <f>B71*10000/B62</f>
        <v>0.006879646590283723</v>
      </c>
      <c r="C111">
        <f>C71*10000/C62</f>
        <v>-0.016762232413396208</v>
      </c>
      <c r="D111">
        <f>D71*10000/D62</f>
        <v>0.005320215058317691</v>
      </c>
      <c r="E111">
        <f>E71*10000/E62</f>
        <v>0.011513327994712514</v>
      </c>
      <c r="F111">
        <f>F71*10000/F62</f>
        <v>-0.0023207349951923704</v>
      </c>
      <c r="G111">
        <f>AVERAGE(C111:E111)</f>
        <v>2.3770213211332197E-05</v>
      </c>
      <c r="H111">
        <f>STDEV(C111:E111)</f>
        <v>0.014863245779307145</v>
      </c>
      <c r="I111">
        <f>(B111*B4+C111*C4+D111*D4+E111*E4+F111*F4)/SUM(B4:F4)</f>
        <v>0.0007087222327563768</v>
      </c>
    </row>
    <row r="112" spans="1:9" ht="12.75">
      <c r="A112" t="s">
        <v>76</v>
      </c>
      <c r="B112">
        <f>B72*10000/B62</f>
        <v>-0.0356252066988719</v>
      </c>
      <c r="C112">
        <f>C72*10000/C62</f>
        <v>-0.014296038663948456</v>
      </c>
      <c r="D112">
        <f>D72*10000/D62</f>
        <v>-0.015471016384061512</v>
      </c>
      <c r="E112">
        <f>E72*10000/E62</f>
        <v>-0.0334113603258558</v>
      </c>
      <c r="F112">
        <f>F72*10000/F62</f>
        <v>-0.03755863347943214</v>
      </c>
      <c r="G112">
        <f>AVERAGE(C112:E112)</f>
        <v>-0.02105947179128859</v>
      </c>
      <c r="H112">
        <f>STDEV(C112:E112)</f>
        <v>0.010713169742819828</v>
      </c>
      <c r="I112">
        <f>(B112*B4+C112*C4+D112*D4+E112*E4+F112*F4)/SUM(B4:F4)</f>
        <v>-0.025369400146159946</v>
      </c>
    </row>
    <row r="113" spans="1:9" ht="12.75">
      <c r="A113" t="s">
        <v>77</v>
      </c>
      <c r="B113">
        <f>B73*10000/B62</f>
        <v>0.004869592985863519</v>
      </c>
      <c r="C113">
        <f>C73*10000/C62</f>
        <v>0.014776446409079554</v>
      </c>
      <c r="D113">
        <f>D73*10000/D62</f>
        <v>0.017351670909808974</v>
      </c>
      <c r="E113">
        <f>E73*10000/E62</f>
        <v>0.030007387680870187</v>
      </c>
      <c r="F113">
        <f>F73*10000/F62</f>
        <v>-0.0032473853991742507</v>
      </c>
      <c r="G113">
        <f>AVERAGE(C113:E113)</f>
        <v>0.020711834999919573</v>
      </c>
      <c r="H113">
        <f>STDEV(C113:E113)</f>
        <v>0.008152510045411496</v>
      </c>
      <c r="I113">
        <f>(B113*B4+C113*C4+D113*D4+E113*E4+F113*F4)/SUM(B4:F4)</f>
        <v>0.015226165600622366</v>
      </c>
    </row>
    <row r="114" spans="1:11" ht="12.75">
      <c r="A114" t="s">
        <v>78</v>
      </c>
      <c r="B114">
        <f>B74*10000/B62</f>
        <v>-0.20252985705097304</v>
      </c>
      <c r="C114">
        <f>C74*10000/C62</f>
        <v>-0.20129650414661093</v>
      </c>
      <c r="D114">
        <f>D74*10000/D62</f>
        <v>-0.20075798786503612</v>
      </c>
      <c r="E114">
        <f>E74*10000/E62</f>
        <v>-0.20222250062903163</v>
      </c>
      <c r="F114">
        <f>F74*10000/F62</f>
        <v>-0.1512564607048707</v>
      </c>
      <c r="G114">
        <f>AVERAGE(C114:E114)</f>
        <v>-0.20142566421355956</v>
      </c>
      <c r="H114">
        <f>STDEV(C114:E114)</f>
        <v>0.0007407503973316995</v>
      </c>
      <c r="I114">
        <f>(B114*B4+C114*C4+D114*D4+E114*E4+F114*F4)/SUM(B4:F4)</f>
        <v>-0.19491684880570206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-0.012205964761122613</v>
      </c>
      <c r="C115">
        <f>C75*10000/C62</f>
        <v>-0.0023959514471753782</v>
      </c>
      <c r="D115">
        <f>D75*10000/D62</f>
        <v>-0.005054184424129389</v>
      </c>
      <c r="E115">
        <f>E75*10000/E62</f>
        <v>2.786310085341094E-05</v>
      </c>
      <c r="F115">
        <f>F75*10000/F62</f>
        <v>-0.005936653011624881</v>
      </c>
      <c r="G115">
        <f>AVERAGE(C115:E115)</f>
        <v>-0.0024740909234837855</v>
      </c>
      <c r="H115">
        <f>STDEV(C115:E115)</f>
        <v>0.0025419246831612195</v>
      </c>
      <c r="I115">
        <f>(B115*B4+C115*C4+D115*D4+E115*E4+F115*F4)/SUM(B4:F4)</f>
        <v>-0.004347875802172567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111.63546471269831</v>
      </c>
      <c r="C122">
        <f>C82*10000/C62</f>
        <v>68.2934702771772</v>
      </c>
      <c r="D122">
        <f>D82*10000/D62</f>
        <v>-10.266591563448934</v>
      </c>
      <c r="E122">
        <f>E82*10000/E62</f>
        <v>-51.913871824102195</v>
      </c>
      <c r="F122">
        <f>F82*10000/F62</f>
        <v>-133.79936671504322</v>
      </c>
      <c r="G122">
        <f>AVERAGE(C122:E122)</f>
        <v>2.037668963208693</v>
      </c>
      <c r="H122">
        <f>STDEV(C122:E122)</f>
        <v>61.040948502578196</v>
      </c>
      <c r="I122">
        <f>(B122*B4+C122*C4+D122*D4+E122*E4+F122*F4)/SUM(B4:F4)</f>
        <v>-0.1032027647168438</v>
      </c>
    </row>
    <row r="123" spans="1:9" ht="12.75">
      <c r="A123" t="s">
        <v>82</v>
      </c>
      <c r="B123">
        <f>B83*10000/B62</f>
        <v>-1.3879278155990884</v>
      </c>
      <c r="C123">
        <f>C83*10000/C62</f>
        <v>-3.168492555077449</v>
      </c>
      <c r="D123">
        <f>D83*10000/D62</f>
        <v>-2.9469240987492364</v>
      </c>
      <c r="E123">
        <f>E83*10000/E62</f>
        <v>-4.817279349486449</v>
      </c>
      <c r="F123">
        <f>F83*10000/F62</f>
        <v>6.995403317672017</v>
      </c>
      <c r="G123">
        <f>AVERAGE(C123:E123)</f>
        <v>-3.6442320011043776</v>
      </c>
      <c r="H123">
        <f>STDEV(C123:E123)</f>
        <v>1.0219115452765828</v>
      </c>
      <c r="I123">
        <f>(B123*B4+C123*C4+D123*D4+E123*E4+F123*F4)/SUM(B4:F4)</f>
        <v>-1.9021735846696906</v>
      </c>
    </row>
    <row r="124" spans="1:9" ht="12.75">
      <c r="A124" t="s">
        <v>83</v>
      </c>
      <c r="B124">
        <f>B84*10000/B62</f>
        <v>-3.8330156451414488</v>
      </c>
      <c r="C124">
        <f>C84*10000/C62</f>
        <v>-0.309703547458837</v>
      </c>
      <c r="D124">
        <f>D84*10000/D62</f>
        <v>0.8053625954975647</v>
      </c>
      <c r="E124">
        <f>E84*10000/E62</f>
        <v>1.0157420703907147</v>
      </c>
      <c r="F124">
        <f>F84*10000/F62</f>
        <v>-0.08144439294912963</v>
      </c>
      <c r="G124">
        <f>AVERAGE(C124:E124)</f>
        <v>0.5038003728098142</v>
      </c>
      <c r="H124">
        <f>STDEV(C124:E124)</f>
        <v>0.7123246114542353</v>
      </c>
      <c r="I124">
        <f>(B124*B4+C124*C4+D124*D4+E124*E4+F124*F4)/SUM(B4:F4)</f>
        <v>-0.20393084336663475</v>
      </c>
    </row>
    <row r="125" spans="1:9" ht="12.75">
      <c r="A125" t="s">
        <v>84</v>
      </c>
      <c r="B125">
        <f>B85*10000/B62</f>
        <v>-0.07033784677875121</v>
      </c>
      <c r="C125">
        <f>C85*10000/C62</f>
        <v>-0.04045397041034079</v>
      </c>
      <c r="D125">
        <f>D85*10000/D62</f>
        <v>-0.1795011841033749</v>
      </c>
      <c r="E125">
        <f>E85*10000/E62</f>
        <v>-0.7242143021128179</v>
      </c>
      <c r="F125">
        <f>F85*10000/F62</f>
        <v>-1.0591814381906786</v>
      </c>
      <c r="G125">
        <f>AVERAGE(C125:E125)</f>
        <v>-0.31472315220884456</v>
      </c>
      <c r="H125">
        <f>STDEV(C125:E125)</f>
        <v>0.3613803858764444</v>
      </c>
      <c r="I125">
        <f>(B125*B4+C125*C4+D125*D4+E125*E4+F125*F4)/SUM(B4:F4)</f>
        <v>-0.3782149459844386</v>
      </c>
    </row>
    <row r="126" spans="1:9" ht="12.75">
      <c r="A126" t="s">
        <v>85</v>
      </c>
      <c r="B126">
        <f>B86*10000/B62</f>
        <v>0.11390434409756729</v>
      </c>
      <c r="C126">
        <f>C86*10000/C62</f>
        <v>0.30319185195767634</v>
      </c>
      <c r="D126">
        <f>D86*10000/D62</f>
        <v>-0.06756416409585764</v>
      </c>
      <c r="E126">
        <f>E86*10000/E62</f>
        <v>-0.5176565102608394</v>
      </c>
      <c r="F126">
        <f>F86*10000/F62</f>
        <v>1.5904144154089646</v>
      </c>
      <c r="G126">
        <f>AVERAGE(C126:E126)</f>
        <v>-0.09400960746634023</v>
      </c>
      <c r="H126">
        <f>STDEV(C126:E126)</f>
        <v>0.41106268323152484</v>
      </c>
      <c r="I126">
        <f>(B126*B4+C126*C4+D126*D4+E126*E4+F126*F4)/SUM(B4:F4)</f>
        <v>0.1600842224881552</v>
      </c>
    </row>
    <row r="127" spans="1:9" ht="12.75">
      <c r="A127" t="s">
        <v>86</v>
      </c>
      <c r="B127">
        <f>B87*10000/B62</f>
        <v>-0.21834479005914362</v>
      </c>
      <c r="C127">
        <f>C87*10000/C62</f>
        <v>-0.17969984462924224</v>
      </c>
      <c r="D127">
        <f>D87*10000/D62</f>
        <v>-0.055827107738691054</v>
      </c>
      <c r="E127">
        <f>E87*10000/E62</f>
        <v>0.07741420069706667</v>
      </c>
      <c r="F127">
        <f>F87*10000/F62</f>
        <v>0.16627904279249317</v>
      </c>
      <c r="G127">
        <f>AVERAGE(C127:E127)</f>
        <v>-0.052704250556955545</v>
      </c>
      <c r="H127">
        <f>STDEV(C127:E127)</f>
        <v>0.12858546672835133</v>
      </c>
      <c r="I127">
        <f>(B127*B4+C127*C4+D127*D4+E127*E4+F127*F4)/SUM(B4:F4)</f>
        <v>-0.04764616094372551</v>
      </c>
    </row>
    <row r="128" spans="1:9" ht="12.75">
      <c r="A128" t="s">
        <v>87</v>
      </c>
      <c r="B128">
        <f>B88*10000/B62</f>
        <v>-0.2845981470186976</v>
      </c>
      <c r="C128">
        <f>C88*10000/C62</f>
        <v>0.048553823407310515</v>
      </c>
      <c r="D128">
        <f>D88*10000/D62</f>
        <v>0.015622071692210714</v>
      </c>
      <c r="E128">
        <f>E88*10000/E62</f>
        <v>0.13537517032754412</v>
      </c>
      <c r="F128">
        <f>F88*10000/F62</f>
        <v>-0.30876031323985853</v>
      </c>
      <c r="G128">
        <f>AVERAGE(C128:E128)</f>
        <v>0.06651702180902179</v>
      </c>
      <c r="H128">
        <f>STDEV(C128:E128)</f>
        <v>0.06186443672099023</v>
      </c>
      <c r="I128">
        <f>(B128*B4+C128*C4+D128*D4+E128*E4+F128*F4)/SUM(B4:F4)</f>
        <v>-0.034369051096481876</v>
      </c>
    </row>
    <row r="129" spans="1:9" ht="12.75">
      <c r="A129" t="s">
        <v>88</v>
      </c>
      <c r="B129">
        <f>B89*10000/B62</f>
        <v>0.046773415864768984</v>
      </c>
      <c r="C129">
        <f>C89*10000/C62</f>
        <v>0.037957353573857114</v>
      </c>
      <c r="D129">
        <f>D89*10000/D62</f>
        <v>-0.033874419021944324</v>
      </c>
      <c r="E129">
        <f>E89*10000/E62</f>
        <v>-0.0026649244615707607</v>
      </c>
      <c r="F129">
        <f>F89*10000/F62</f>
        <v>-0.12105393177305863</v>
      </c>
      <c r="G129">
        <f>AVERAGE(C129:E129)</f>
        <v>0.00047267003011400966</v>
      </c>
      <c r="H129">
        <f>STDEV(C129:E129)</f>
        <v>0.03601852666280814</v>
      </c>
      <c r="I129">
        <f>(B129*B4+C129*C4+D129*D4+E129*E4+F129*F4)/SUM(B4:F4)</f>
        <v>-0.008957084261242178</v>
      </c>
    </row>
    <row r="130" spans="1:9" ht="12.75">
      <c r="A130" t="s">
        <v>89</v>
      </c>
      <c r="B130">
        <f>B90*10000/B62</f>
        <v>-0.02406038201020219</v>
      </c>
      <c r="C130">
        <f>C90*10000/C62</f>
        <v>0.015255758129224254</v>
      </c>
      <c r="D130">
        <f>D90*10000/D62</f>
        <v>0.025112016528928013</v>
      </c>
      <c r="E130">
        <f>E90*10000/E62</f>
        <v>0.047542284580956815</v>
      </c>
      <c r="F130">
        <f>F90*10000/F62</f>
        <v>0.2951471999534934</v>
      </c>
      <c r="G130">
        <f>AVERAGE(C130:E130)</f>
        <v>0.029303353079703026</v>
      </c>
      <c r="H130">
        <f>STDEV(C130:E130)</f>
        <v>0.016546311496554254</v>
      </c>
      <c r="I130">
        <f>(B130*B4+C130*C4+D130*D4+E130*E4+F130*F4)/SUM(B4:F4)</f>
        <v>0.05689297457650421</v>
      </c>
    </row>
    <row r="131" spans="1:9" ht="12.75">
      <c r="A131" t="s">
        <v>90</v>
      </c>
      <c r="B131">
        <f>B91*10000/B62</f>
        <v>-0.01174431420953953</v>
      </c>
      <c r="C131">
        <f>C91*10000/C62</f>
        <v>0.009000514959074217</v>
      </c>
      <c r="D131">
        <f>D91*10000/D62</f>
        <v>-0.021571009104857826</v>
      </c>
      <c r="E131">
        <f>E91*10000/E62</f>
        <v>0.010265780749616388</v>
      </c>
      <c r="F131">
        <f>F91*10000/F62</f>
        <v>-0.03988160791426829</v>
      </c>
      <c r="G131">
        <f>AVERAGE(C131:E131)</f>
        <v>-0.0007682377987224069</v>
      </c>
      <c r="H131">
        <f>STDEV(C131:E131)</f>
        <v>0.018026832636148467</v>
      </c>
      <c r="I131">
        <f>(B131*B4+C131*C4+D131*D4+E131*E4+F131*F4)/SUM(B4:F4)</f>
        <v>-0.007561460496483902</v>
      </c>
    </row>
    <row r="132" spans="1:9" ht="12.75">
      <c r="A132" t="s">
        <v>91</v>
      </c>
      <c r="B132">
        <f>B92*10000/B62</f>
        <v>-0.01102201311233813</v>
      </c>
      <c r="C132">
        <f>C92*10000/C62</f>
        <v>0.03541375565834847</v>
      </c>
      <c r="D132">
        <f>D92*10000/D62</f>
        <v>0.01769193754739235</v>
      </c>
      <c r="E132">
        <f>E92*10000/E62</f>
        <v>0.014684083013868834</v>
      </c>
      <c r="F132">
        <f>F92*10000/F62</f>
        <v>-0.029196486285835575</v>
      </c>
      <c r="G132">
        <f>AVERAGE(C132:E132)</f>
        <v>0.02259659207320322</v>
      </c>
      <c r="H132">
        <f>STDEV(C132:E132)</f>
        <v>0.011201408795325232</v>
      </c>
      <c r="I132">
        <f>(B132*B4+C132*C4+D132*D4+E132*E4+F132*F4)/SUM(B4:F4)</f>
        <v>0.010827525937667642</v>
      </c>
    </row>
    <row r="133" spans="1:9" ht="12.75">
      <c r="A133" t="s">
        <v>92</v>
      </c>
      <c r="B133">
        <f>B93*10000/B62</f>
        <v>0.08366545109674482</v>
      </c>
      <c r="C133">
        <f>C93*10000/C62</f>
        <v>0.07201790064726704</v>
      </c>
      <c r="D133">
        <f>D93*10000/D62</f>
        <v>0.07661161590222948</v>
      </c>
      <c r="E133">
        <f>E93*10000/E62</f>
        <v>0.09145155155457223</v>
      </c>
      <c r="F133">
        <f>F93*10000/F62</f>
        <v>0.04278213290918969</v>
      </c>
      <c r="G133">
        <f>AVERAGE(C133:E133)</f>
        <v>0.08002702270135625</v>
      </c>
      <c r="H133">
        <f>STDEV(C133:E133)</f>
        <v>0.010157039411136964</v>
      </c>
      <c r="I133">
        <f>(B133*B4+C133*C4+D133*D4+E133*E4+F133*F4)/SUM(B4:F4)</f>
        <v>0.07560510994880733</v>
      </c>
    </row>
    <row r="134" spans="1:9" ht="12.75">
      <c r="A134" t="s">
        <v>93</v>
      </c>
      <c r="B134">
        <f>B94*10000/B62</f>
        <v>-0.009265646129001886</v>
      </c>
      <c r="C134">
        <f>C94*10000/C62</f>
        <v>-0.007345169451380376</v>
      </c>
      <c r="D134">
        <f>D94*10000/D62</f>
        <v>0.009021545008215408</v>
      </c>
      <c r="E134">
        <f>E94*10000/E62</f>
        <v>0.013796479921665002</v>
      </c>
      <c r="F134">
        <f>F94*10000/F62</f>
        <v>-0.010497294179220835</v>
      </c>
      <c r="G134">
        <f>AVERAGE(C134:E134)</f>
        <v>0.0051576184928333445</v>
      </c>
      <c r="H134">
        <f>STDEV(C134:E134)</f>
        <v>0.011087821275633998</v>
      </c>
      <c r="I134">
        <f>(B134*B4+C134*C4+D134*D4+E134*E4+F134*F4)/SUM(B4:F4)</f>
        <v>0.0009819632439978289</v>
      </c>
    </row>
    <row r="135" spans="1:9" ht="12.75">
      <c r="A135" t="s">
        <v>94</v>
      </c>
      <c r="B135">
        <f>B95*10000/B62</f>
        <v>-0.00278712623692115</v>
      </c>
      <c r="C135">
        <f>C95*10000/C62</f>
        <v>0.0010941825742552854</v>
      </c>
      <c r="D135">
        <f>D95*10000/D62</f>
        <v>-0.004712453463066001</v>
      </c>
      <c r="E135">
        <f>E95*10000/E62</f>
        <v>-0.0025913662397916773</v>
      </c>
      <c r="F135">
        <f>F95*10000/F62</f>
        <v>0.0046735704147004235</v>
      </c>
      <c r="G135">
        <f>AVERAGE(C135:E135)</f>
        <v>-0.002069879042867464</v>
      </c>
      <c r="H135">
        <f>STDEV(C135:E135)</f>
        <v>0.002938233685379103</v>
      </c>
      <c r="I135">
        <f>(B135*B4+C135*C4+D135*D4+E135*E4+F135*F4)/SUM(B4:F4)</f>
        <v>-0.0012776566961646798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2006-01-17T09:31:27Z</cp:lastPrinted>
  <dcterms:created xsi:type="dcterms:W3CDTF">2006-01-17T09:31:27Z</dcterms:created>
  <dcterms:modified xsi:type="dcterms:W3CDTF">2006-01-17T11:14:24Z</dcterms:modified>
  <cp:category/>
  <cp:version/>
  <cp:contentType/>
  <cp:contentStatus/>
</cp:coreProperties>
</file>