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<sst xmlns="http://schemas.openxmlformats.org/spreadsheetml/2006/main" count="206" uniqueCount="99">
  <si>
    <t xml:space="preserve"> Fri 16/12/2005       13:32:46</t>
  </si>
  <si>
    <t>LISSNER</t>
  </si>
  <si>
    <t>HCMQAP774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</si>
  <si>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</si>
  <si>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</si>
  <si>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</si>
  <si>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</si>
  <si>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</si>
  <si>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</si>
  <si>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</si>
  <si>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</si>
  <si>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</si>
  <si>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</si>
  <si>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</si>
  <si>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</si>
  <si>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</si>
  <si>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</si>
  <si>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</si>
  <si>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</si>
  <si>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</si>
  <si>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</si>
  <si>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</si>
  <si>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</si>
  <si>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</si>
  <si>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</si>
  <si>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</si>
  <si>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</si>
  <si>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</si>
  <si>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</si>
  <si>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</si>
  <si>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</si>
  <si>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</si>
  <si>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</si>
  <si>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</si>
  <si>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</si>
  <si>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</si>
  <si>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</si>
  <si>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</si>
  <si>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</si>
  <si>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</si>
  <si>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</si>
  <si>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</si>
  <si>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</si>
  <si>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</si>
  <si>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</si>
  <si>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</si>
  <si>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</si>
  <si>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</si>
  <si>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</si>
  <si>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54.899073*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</si>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</sst>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72" fontId="1" fillId="0" borderId="14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72" fontId="2" fillId="0" borderId="14" xfId="0" applyNumberFormat="1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72" fontId="1" fillId="0" borderId="5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172" fontId="2" fillId="0" borderId="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72" fontId="1" fillId="0" borderId="18" xfId="0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left"/>
    </xf>
    <xf numFmtId="172" fontId="2" fillId="0" borderId="18" xfId="0" applyNumberFormat="1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72" fontId="1" fillId="0" borderId="25" xfId="0" applyNumberFormat="1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3" fontId="3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0504481"/>
        <c:axId val="28996010"/>
      </c:lineChart>
      <c:catAx>
        <c:axId val="405044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996010"/>
        <c:crosses val="autoZero"/>
        <c:auto val="1"/>
        <c:lblOffset val="100"/>
        <c:noMultiLvlLbl val="0"/>
      </c:catAx>
      <c:valAx>
        <c:axId val="28996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50448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8" t="s">
        <v>5</v>
      </c>
      <c r="B3" s="8" t="s">
        <v>6</v>
      </c>
      <c r="C3" s="9" t="s">
        <v>7</v>
      </c>
      <c r="D3" s="9" t="s">
        <v>8</v>
      </c>
      <c r="E3" s="9" t="s">
        <v>9</v>
      </c>
      <c r="F3" s="22" t="s">
        <v>10</v>
      </c>
      <c r="G3" s="32" t="s">
        <v>11</v>
      </c>
    </row>
    <row r="4" spans="1:7" ht="12">
      <c r="A4" s="19" t="s">
        <v>12</v>
      </c>
      <c r="B4" s="10">
        <v>-0.002254</v>
      </c>
      <c r="C4" s="11">
        <v>-0.003746</v>
      </c>
      <c r="D4" s="11">
        <v>-0.003743</v>
      </c>
      <c r="E4" s="11">
        <v>-0.003747</v>
      </c>
      <c r="F4" s="23">
        <v>-0.002075</v>
      </c>
      <c r="G4" s="33">
        <v>-0.011672</v>
      </c>
    </row>
    <row r="5" spans="1:7" ht="12.75" thickBot="1">
      <c r="A5" s="43" t="s">
        <v>13</v>
      </c>
      <c r="B5" s="44">
        <v>2.87751</v>
      </c>
      <c r="C5" s="45">
        <v>1.991485</v>
      </c>
      <c r="D5" s="45">
        <v>-0.264497</v>
      </c>
      <c r="E5" s="45">
        <v>-1.235802</v>
      </c>
      <c r="F5" s="46">
        <v>-3.959364</v>
      </c>
      <c r="G5" s="47">
        <v>4.128463</v>
      </c>
    </row>
    <row r="6" spans="1:7" ht="12.75" thickTop="1">
      <c r="A6" s="6" t="s">
        <v>14</v>
      </c>
      <c r="B6" s="38">
        <v>-38.04223</v>
      </c>
      <c r="C6" s="39">
        <v>107.799</v>
      </c>
      <c r="D6" s="39">
        <v>48.55579</v>
      </c>
      <c r="E6" s="39">
        <v>-4.092278</v>
      </c>
      <c r="F6" s="40">
        <v>-233.4729</v>
      </c>
      <c r="G6" s="41">
        <v>-0.0009626156</v>
      </c>
    </row>
    <row r="7" spans="1:7" ht="12">
      <c r="A7" s="19" t="s">
        <v>15</v>
      </c>
      <c r="B7" s="29">
        <v>10000</v>
      </c>
      <c r="C7" s="13">
        <v>10000</v>
      </c>
      <c r="D7" s="13">
        <v>10000</v>
      </c>
      <c r="E7" s="13">
        <v>10000</v>
      </c>
      <c r="F7" s="25">
        <v>10000</v>
      </c>
      <c r="G7" s="35">
        <v>10000</v>
      </c>
    </row>
    <row r="8" spans="1:7" ht="12">
      <c r="A8" s="19" t="s">
        <v>16</v>
      </c>
      <c r="B8" s="28">
        <v>1.279122</v>
      </c>
      <c r="C8" s="12">
        <v>3.036757</v>
      </c>
      <c r="D8" s="12">
        <v>0.3297042</v>
      </c>
      <c r="E8" s="12">
        <v>2.666691</v>
      </c>
      <c r="F8" s="24">
        <v>-2.93409</v>
      </c>
      <c r="G8" s="34">
        <v>1.246133</v>
      </c>
    </row>
    <row r="9" spans="1:7" ht="12">
      <c r="A9" s="19" t="s">
        <v>17</v>
      </c>
      <c r="B9" s="28">
        <v>-0.4739022</v>
      </c>
      <c r="C9" s="12">
        <v>-0.5096281</v>
      </c>
      <c r="D9" s="12">
        <v>0.2892145</v>
      </c>
      <c r="E9" s="12">
        <v>1.464119</v>
      </c>
      <c r="F9" s="24">
        <v>0.2223907</v>
      </c>
      <c r="G9" s="34">
        <v>0.2604286</v>
      </c>
    </row>
    <row r="10" spans="1:7" ht="12">
      <c r="A10" s="19" t="s">
        <v>18</v>
      </c>
      <c r="B10" s="28">
        <v>-1.074607</v>
      </c>
      <c r="C10" s="12">
        <v>-0.4977844</v>
      </c>
      <c r="D10" s="12">
        <v>0.1323886</v>
      </c>
      <c r="E10" s="12">
        <v>-0.7712526</v>
      </c>
      <c r="F10" s="24">
        <v>-1.094087</v>
      </c>
      <c r="G10" s="34">
        <v>-0.5751031</v>
      </c>
    </row>
    <row r="11" spans="1:7" ht="12">
      <c r="A11" s="20" t="s">
        <v>19</v>
      </c>
      <c r="B11" s="30">
        <v>1.937405</v>
      </c>
      <c r="C11" s="14">
        <v>0.9739943</v>
      </c>
      <c r="D11" s="14">
        <v>1.311359</v>
      </c>
      <c r="E11" s="14">
        <v>0.1162024</v>
      </c>
      <c r="F11" s="26">
        <v>12.67318</v>
      </c>
      <c r="G11" s="36">
        <v>2.547839</v>
      </c>
    </row>
    <row r="12" spans="1:7" ht="12">
      <c r="A12" s="19" t="s">
        <v>20</v>
      </c>
      <c r="B12" s="28">
        <v>-0.1171641</v>
      </c>
      <c r="C12" s="12">
        <v>0.4238834</v>
      </c>
      <c r="D12" s="12">
        <v>0.06676711</v>
      </c>
      <c r="E12" s="12">
        <v>0.01308802</v>
      </c>
      <c r="F12" s="24">
        <v>-0.2184702</v>
      </c>
      <c r="G12" s="34">
        <v>0.07512405</v>
      </c>
    </row>
    <row r="13" spans="1:7" ht="12">
      <c r="A13" s="19" t="s">
        <v>21</v>
      </c>
      <c r="B13" s="28">
        <v>0.07364258</v>
      </c>
      <c r="C13" s="12">
        <v>-0.03884745</v>
      </c>
      <c r="D13" s="12">
        <v>0.06879084</v>
      </c>
      <c r="E13" s="12">
        <v>0.3224399</v>
      </c>
      <c r="F13" s="24">
        <v>0.175578</v>
      </c>
      <c r="G13" s="34">
        <v>0.1189045</v>
      </c>
    </row>
    <row r="14" spans="1:7" ht="12">
      <c r="A14" s="19" t="s">
        <v>22</v>
      </c>
      <c r="B14" s="28">
        <v>0.06344342</v>
      </c>
      <c r="C14" s="12">
        <v>0.03653435</v>
      </c>
      <c r="D14" s="12">
        <v>0.01054086</v>
      </c>
      <c r="E14" s="12">
        <v>0.09147731</v>
      </c>
      <c r="F14" s="24">
        <v>0.1852386</v>
      </c>
      <c r="G14" s="34">
        <v>0.06723141</v>
      </c>
    </row>
    <row r="15" spans="1:7" ht="12">
      <c r="A15" s="20" t="s">
        <v>23</v>
      </c>
      <c r="B15" s="30">
        <v>-0.4492242</v>
      </c>
      <c r="C15" s="14">
        <v>-0.2609401</v>
      </c>
      <c r="D15" s="14">
        <v>-0.2072173</v>
      </c>
      <c r="E15" s="14">
        <v>-0.323171</v>
      </c>
      <c r="F15" s="26">
        <v>-0.4340974</v>
      </c>
      <c r="G15" s="36">
        <v>-0.3133537</v>
      </c>
    </row>
    <row r="16" spans="1:7" ht="12">
      <c r="A16" s="19" t="s">
        <v>24</v>
      </c>
      <c r="B16" s="28">
        <v>-0.03385527</v>
      </c>
      <c r="C16" s="12">
        <v>-0.01085742</v>
      </c>
      <c r="D16" s="12">
        <v>0.008882569</v>
      </c>
      <c r="E16" s="12">
        <v>-0.03154004</v>
      </c>
      <c r="F16" s="24">
        <v>0.01597731</v>
      </c>
      <c r="G16" s="34">
        <v>-0.01084229</v>
      </c>
    </row>
    <row r="17" spans="1:7" ht="12">
      <c r="A17" s="19" t="s">
        <v>25</v>
      </c>
      <c r="B17" s="28">
        <v>-0.007309362</v>
      </c>
      <c r="C17" s="12">
        <v>-0.01784933</v>
      </c>
      <c r="D17" s="12">
        <v>-0.0185226</v>
      </c>
      <c r="E17" s="12">
        <v>-0.01999842</v>
      </c>
      <c r="F17" s="24">
        <v>-0.05048631</v>
      </c>
      <c r="G17" s="34">
        <v>-0.02134925</v>
      </c>
    </row>
    <row r="18" spans="1:7" ht="12">
      <c r="A18" s="19" t="s">
        <v>26</v>
      </c>
      <c r="B18" s="28">
        <v>0.03941486</v>
      </c>
      <c r="C18" s="12">
        <v>0.004673809</v>
      </c>
      <c r="D18" s="12">
        <v>0.01395357</v>
      </c>
      <c r="E18" s="12">
        <v>0.04654206</v>
      </c>
      <c r="F18" s="24">
        <v>0.04563797</v>
      </c>
      <c r="G18" s="34">
        <v>0.02748326</v>
      </c>
    </row>
    <row r="19" spans="1:7" ht="12">
      <c r="A19" s="20" t="s">
        <v>27</v>
      </c>
      <c r="B19" s="30">
        <v>-0.1892221</v>
      </c>
      <c r="C19" s="14">
        <v>-0.1812841</v>
      </c>
      <c r="D19" s="14">
        <v>-0.1934079</v>
      </c>
      <c r="E19" s="14">
        <v>-0.1723692</v>
      </c>
      <c r="F19" s="26">
        <v>-0.1360418</v>
      </c>
      <c r="G19" s="36">
        <v>-0.1771723</v>
      </c>
    </row>
    <row r="20" spans="1:7" ht="12.75" thickBot="1">
      <c r="A20" s="43" t="s">
        <v>28</v>
      </c>
      <c r="B20" s="44">
        <v>-0.0006959459</v>
      </c>
      <c r="C20" s="45">
        <v>0.001955796</v>
      </c>
      <c r="D20" s="45">
        <v>0.001765778</v>
      </c>
      <c r="E20" s="45">
        <v>0.003433146</v>
      </c>
      <c r="F20" s="46">
        <v>0.003487529</v>
      </c>
      <c r="G20" s="47">
        <v>0.002086217</v>
      </c>
    </row>
    <row r="21" spans="1:7" ht="12.75" thickTop="1">
      <c r="A21" s="6" t="s">
        <v>29</v>
      </c>
      <c r="B21" s="38">
        <v>-20.80954</v>
      </c>
      <c r="C21" s="39">
        <v>65.10166</v>
      </c>
      <c r="D21" s="39">
        <v>24.85839</v>
      </c>
      <c r="E21" s="39">
        <v>-33.35541</v>
      </c>
      <c r="F21" s="40">
        <v>-79.46855</v>
      </c>
      <c r="G21" s="42">
        <v>0.007381273</v>
      </c>
    </row>
    <row r="22" spans="1:7" ht="12">
      <c r="A22" s="19" t="s">
        <v>30</v>
      </c>
      <c r="B22" s="28">
        <v>57.55083</v>
      </c>
      <c r="C22" s="12">
        <v>39.8299</v>
      </c>
      <c r="D22" s="12">
        <v>-5.289941</v>
      </c>
      <c r="E22" s="12">
        <v>-24.71608</v>
      </c>
      <c r="F22" s="24">
        <v>-79.18894</v>
      </c>
      <c r="G22" s="35">
        <v>0</v>
      </c>
    </row>
    <row r="23" spans="1:7" ht="12">
      <c r="A23" s="19" t="s">
        <v>31</v>
      </c>
      <c r="B23" s="28">
        <v>2.596556</v>
      </c>
      <c r="C23" s="12">
        <v>-0.8122857</v>
      </c>
      <c r="D23" s="12">
        <v>-0.663703</v>
      </c>
      <c r="E23" s="12">
        <v>0.3337313</v>
      </c>
      <c r="F23" s="24">
        <v>3.392081</v>
      </c>
      <c r="G23" s="34">
        <v>0.5534757</v>
      </c>
    </row>
    <row r="24" spans="1:7" ht="12">
      <c r="A24" s="19" t="s">
        <v>32</v>
      </c>
      <c r="B24" s="28">
        <v>-0.4301607</v>
      </c>
      <c r="C24" s="12">
        <v>2.786057</v>
      </c>
      <c r="D24" s="12">
        <v>3.660116</v>
      </c>
      <c r="E24" s="12">
        <v>1.413857</v>
      </c>
      <c r="F24" s="24">
        <v>-0.003921023</v>
      </c>
      <c r="G24" s="34">
        <v>1.828198</v>
      </c>
    </row>
    <row r="25" spans="1:7" ht="12">
      <c r="A25" s="19" t="s">
        <v>33</v>
      </c>
      <c r="B25" s="28">
        <v>0.03717689</v>
      </c>
      <c r="C25" s="12">
        <v>0.5671947</v>
      </c>
      <c r="D25" s="12">
        <v>-0.1734399</v>
      </c>
      <c r="E25" s="12">
        <v>0.5828875</v>
      </c>
      <c r="F25" s="24">
        <v>-2.127216</v>
      </c>
      <c r="G25" s="34">
        <v>-0.04308265</v>
      </c>
    </row>
    <row r="26" spans="1:7" ht="12">
      <c r="A26" s="20" t="s">
        <v>34</v>
      </c>
      <c r="B26" s="30">
        <v>-0.2261095</v>
      </c>
      <c r="C26" s="14">
        <v>-0.03312058</v>
      </c>
      <c r="D26" s="14">
        <v>-0.3443332</v>
      </c>
      <c r="E26" s="14">
        <v>-0.1696578</v>
      </c>
      <c r="F26" s="26">
        <v>1.35623</v>
      </c>
      <c r="G26" s="36">
        <v>0.01633566</v>
      </c>
    </row>
    <row r="27" spans="1:7" ht="12">
      <c r="A27" s="19" t="s">
        <v>35</v>
      </c>
      <c r="B27" s="28">
        <v>0.05048783</v>
      </c>
      <c r="C27" s="12">
        <v>0.2551465</v>
      </c>
      <c r="D27" s="12">
        <v>-0.03335116</v>
      </c>
      <c r="E27" s="12">
        <v>-0.2411732</v>
      </c>
      <c r="F27" s="24">
        <v>0.1862395</v>
      </c>
      <c r="G27" s="34">
        <v>0.02746133</v>
      </c>
    </row>
    <row r="28" spans="1:7" ht="12">
      <c r="A28" s="19" t="s">
        <v>36</v>
      </c>
      <c r="B28" s="28">
        <v>-0.04892758</v>
      </c>
      <c r="C28" s="12">
        <v>0.406971</v>
      </c>
      <c r="D28" s="12">
        <v>0.230456</v>
      </c>
      <c r="E28" s="12">
        <v>0.5123842</v>
      </c>
      <c r="F28" s="24">
        <v>0.3854901</v>
      </c>
      <c r="G28" s="34">
        <v>0.3210037</v>
      </c>
    </row>
    <row r="29" spans="1:7" ht="12">
      <c r="A29" s="19" t="s">
        <v>37</v>
      </c>
      <c r="B29" s="28">
        <v>0.0449007</v>
      </c>
      <c r="C29" s="12">
        <v>0.02997785</v>
      </c>
      <c r="D29" s="12">
        <v>-0.05876567</v>
      </c>
      <c r="E29" s="12">
        <v>0.0450873</v>
      </c>
      <c r="F29" s="24">
        <v>-0.04987679</v>
      </c>
      <c r="G29" s="34">
        <v>0.003784744</v>
      </c>
    </row>
    <row r="30" spans="1:7" ht="12">
      <c r="A30" s="20" t="s">
        <v>38</v>
      </c>
      <c r="B30" s="30">
        <v>-0.01883441</v>
      </c>
      <c r="C30" s="14">
        <v>-0.07943626</v>
      </c>
      <c r="D30" s="14">
        <v>-0.06206047</v>
      </c>
      <c r="E30" s="14">
        <v>0.0581393</v>
      </c>
      <c r="F30" s="26">
        <v>0.1261865</v>
      </c>
      <c r="G30" s="36">
        <v>-0.005928395</v>
      </c>
    </row>
    <row r="31" spans="1:7" ht="12">
      <c r="A31" s="19" t="s">
        <v>39</v>
      </c>
      <c r="B31" s="28">
        <v>-0.008737648</v>
      </c>
      <c r="C31" s="12">
        <v>0.03098843</v>
      </c>
      <c r="D31" s="12">
        <v>-0.02191142</v>
      </c>
      <c r="E31" s="12">
        <v>-0.03576502</v>
      </c>
      <c r="F31" s="24">
        <v>0.04991224</v>
      </c>
      <c r="G31" s="34">
        <v>-0.001031927</v>
      </c>
    </row>
    <row r="32" spans="1:7" ht="12">
      <c r="A32" s="19" t="s">
        <v>40</v>
      </c>
      <c r="B32" s="28">
        <v>0.003339205</v>
      </c>
      <c r="C32" s="12">
        <v>0.05054945</v>
      </c>
      <c r="D32" s="12">
        <v>0.02271984</v>
      </c>
      <c r="E32" s="12">
        <v>0.08419508</v>
      </c>
      <c r="F32" s="24">
        <v>0.06251048</v>
      </c>
      <c r="G32" s="34">
        <v>0.04671565</v>
      </c>
    </row>
    <row r="33" spans="1:7" ht="12">
      <c r="A33" s="19" t="s">
        <v>41</v>
      </c>
      <c r="B33" s="28">
        <v>0.08540786</v>
      </c>
      <c r="C33" s="12">
        <v>0.06427458</v>
      </c>
      <c r="D33" s="12">
        <v>0.069282</v>
      </c>
      <c r="E33" s="12">
        <v>0.06549692</v>
      </c>
      <c r="F33" s="24">
        <v>0.0918645</v>
      </c>
      <c r="G33" s="34">
        <v>0.07250923</v>
      </c>
    </row>
    <row r="34" spans="1:7" ht="12">
      <c r="A34" s="20" t="s">
        <v>42</v>
      </c>
      <c r="B34" s="30">
        <v>-0.009927167</v>
      </c>
      <c r="C34" s="14">
        <v>-0.007161001</v>
      </c>
      <c r="D34" s="14">
        <v>-1.527254E-05</v>
      </c>
      <c r="E34" s="14">
        <v>0.005656521</v>
      </c>
      <c r="F34" s="26">
        <v>-0.03099396</v>
      </c>
      <c r="G34" s="36">
        <v>-0.005917512</v>
      </c>
    </row>
    <row r="35" spans="1:7" ht="12.75" thickBot="1">
      <c r="A35" s="21" t="s">
        <v>43</v>
      </c>
      <c r="B35" s="31">
        <v>0.004053108</v>
      </c>
      <c r="C35" s="15">
        <v>0.004987104</v>
      </c>
      <c r="D35" s="15">
        <v>-0.0009014779</v>
      </c>
      <c r="E35" s="15">
        <v>0.002448302</v>
      </c>
      <c r="F35" s="27">
        <v>0.005382669</v>
      </c>
      <c r="G35" s="37">
        <v>0.002877093</v>
      </c>
    </row>
    <row r="36" spans="1:7" ht="12">
      <c r="A36" s="4" t="s">
        <v>44</v>
      </c>
      <c r="B36" s="3">
        <v>20.7489</v>
      </c>
      <c r="C36" s="3">
        <v>20.75195</v>
      </c>
      <c r="D36" s="3">
        <v>20.76111</v>
      </c>
      <c r="E36" s="3">
        <v>20.76111</v>
      </c>
      <c r="F36" s="3">
        <v>20.77026</v>
      </c>
      <c r="G36" s="3"/>
    </row>
    <row r="37" spans="1:6" ht="12">
      <c r="A37" s="4" t="s">
        <v>45</v>
      </c>
      <c r="B37" s="2">
        <v>0.2268473</v>
      </c>
      <c r="C37" s="2">
        <v>0.1790365</v>
      </c>
      <c r="D37" s="2">
        <v>0.1408895</v>
      </c>
      <c r="E37" s="2">
        <v>0.1398722</v>
      </c>
      <c r="F37" s="2">
        <v>0.1180013</v>
      </c>
    </row>
    <row r="38" spans="1:7" ht="12">
      <c r="A38" s="4" t="s">
        <v>54</v>
      </c>
      <c r="B38" s="2">
        <v>6.487324E-05</v>
      </c>
      <c r="C38" s="2">
        <v>-0.0001836961</v>
      </c>
      <c r="D38" s="2">
        <v>-8.252246E-05</v>
      </c>
      <c r="E38" s="2">
        <v>0</v>
      </c>
      <c r="F38" s="2">
        <v>0.0003958092</v>
      </c>
      <c r="G38" s="2">
        <v>0.00025936</v>
      </c>
    </row>
    <row r="39" spans="1:7" ht="12.75" thickBot="1">
      <c r="A39" s="4" t="s">
        <v>55</v>
      </c>
      <c r="B39" s="2">
        <v>3.500287E-05</v>
      </c>
      <c r="C39" s="2">
        <v>-0.0001099412</v>
      </c>
      <c r="D39" s="2">
        <v>-4.230292E-05</v>
      </c>
      <c r="E39" s="2">
        <v>5.672104E-05</v>
      </c>
      <c r="F39" s="2">
        <v>0.0001382309</v>
      </c>
      <c r="G39" s="2">
        <v>0.0007478324</v>
      </c>
    </row>
    <row r="40" spans="2:7" ht="12.75" thickBot="1">
      <c r="B40" s="7" t="s">
        <v>46</v>
      </c>
      <c r="C40" s="17">
        <v>-0.003745</v>
      </c>
      <c r="D40" s="16" t="s">
        <v>47</v>
      </c>
      <c r="E40" s="17">
        <v>3.116568</v>
      </c>
      <c r="F40" s="16" t="s">
        <v>48</v>
      </c>
      <c r="G40" s="48" t="s">
        <v>49</v>
      </c>
    </row>
    <row r="41" spans="1:6" ht="12">
      <c r="A41" s="5" t="s">
        <v>52</v>
      </c>
      <c r="F41" s="1" t="s">
        <v>53</v>
      </c>
    </row>
    <row r="42" spans="1:6" ht="12">
      <c r="A42" s="4" t="s">
        <v>50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51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0.002254</v>
      </c>
      <c r="C4">
        <v>0.003746</v>
      </c>
      <c r="D4">
        <v>0.003743</v>
      </c>
      <c r="E4">
        <v>0.003747</v>
      </c>
      <c r="F4">
        <v>0.002075</v>
      </c>
      <c r="G4">
        <v>0.011672</v>
      </c>
    </row>
    <row r="5" spans="1:7" ht="12.75">
      <c r="A5" t="s">
        <v>13</v>
      </c>
      <c r="B5">
        <v>2.87751</v>
      </c>
      <c r="C5">
        <v>1.991485</v>
      </c>
      <c r="D5">
        <v>-0.264497</v>
      </c>
      <c r="E5">
        <v>-1.235802</v>
      </c>
      <c r="F5">
        <v>-3.959364</v>
      </c>
      <c r="G5">
        <v>4.128463</v>
      </c>
    </row>
    <row r="6" spans="1:7" ht="12.75">
      <c r="A6" t="s">
        <v>14</v>
      </c>
      <c r="B6" s="49">
        <v>-38.04223</v>
      </c>
      <c r="C6" s="49">
        <v>107.799</v>
      </c>
      <c r="D6" s="49">
        <v>48.55579</v>
      </c>
      <c r="E6" s="49">
        <v>-4.092278</v>
      </c>
      <c r="F6" s="49">
        <v>-233.4729</v>
      </c>
      <c r="G6" s="49">
        <v>-0.0009626156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1.279122</v>
      </c>
      <c r="C8" s="49">
        <v>3.036757</v>
      </c>
      <c r="D8" s="49">
        <v>0.3297042</v>
      </c>
      <c r="E8" s="49">
        <v>2.666691</v>
      </c>
      <c r="F8" s="49">
        <v>-2.93409</v>
      </c>
      <c r="G8" s="49">
        <v>1.246133</v>
      </c>
    </row>
    <row r="9" spans="1:7" ht="12.75">
      <c r="A9" t="s">
        <v>17</v>
      </c>
      <c r="B9" s="49">
        <v>-0.4739022</v>
      </c>
      <c r="C9" s="49">
        <v>-0.5096281</v>
      </c>
      <c r="D9" s="49">
        <v>0.2892145</v>
      </c>
      <c r="E9" s="49">
        <v>1.464119</v>
      </c>
      <c r="F9" s="49">
        <v>0.2223907</v>
      </c>
      <c r="G9" s="49">
        <v>0.2604286</v>
      </c>
    </row>
    <row r="10" spans="1:7" ht="12.75">
      <c r="A10" t="s">
        <v>18</v>
      </c>
      <c r="B10" s="49">
        <v>-1.074607</v>
      </c>
      <c r="C10" s="49">
        <v>-0.4977844</v>
      </c>
      <c r="D10" s="49">
        <v>0.1323886</v>
      </c>
      <c r="E10" s="49">
        <v>-0.7712526</v>
      </c>
      <c r="F10" s="49">
        <v>-1.094087</v>
      </c>
      <c r="G10" s="49">
        <v>-0.5751031</v>
      </c>
    </row>
    <row r="11" spans="1:7" ht="12.75">
      <c r="A11" t="s">
        <v>19</v>
      </c>
      <c r="B11" s="49">
        <v>1.937405</v>
      </c>
      <c r="C11" s="49">
        <v>0.9739943</v>
      </c>
      <c r="D11" s="49">
        <v>1.311359</v>
      </c>
      <c r="E11" s="49">
        <v>0.1162024</v>
      </c>
      <c r="F11" s="49">
        <v>12.67318</v>
      </c>
      <c r="G11" s="49">
        <v>2.547839</v>
      </c>
    </row>
    <row r="12" spans="1:7" ht="12.75">
      <c r="A12" t="s">
        <v>20</v>
      </c>
      <c r="B12" s="49">
        <v>-0.1171641</v>
      </c>
      <c r="C12" s="49">
        <v>0.4238834</v>
      </c>
      <c r="D12" s="49">
        <v>0.06676711</v>
      </c>
      <c r="E12" s="49">
        <v>0.01308802</v>
      </c>
      <c r="F12" s="49">
        <v>-0.2184702</v>
      </c>
      <c r="G12" s="49">
        <v>0.07512405</v>
      </c>
    </row>
    <row r="13" spans="1:7" ht="12.75">
      <c r="A13" t="s">
        <v>21</v>
      </c>
      <c r="B13" s="49">
        <v>0.07364258</v>
      </c>
      <c r="C13" s="49">
        <v>-0.03884745</v>
      </c>
      <c r="D13" s="49">
        <v>0.06879084</v>
      </c>
      <c r="E13" s="49">
        <v>0.3224399</v>
      </c>
      <c r="F13" s="49">
        <v>0.175578</v>
      </c>
      <c r="G13" s="49">
        <v>0.1189045</v>
      </c>
    </row>
    <row r="14" spans="1:7" ht="12.75">
      <c r="A14" t="s">
        <v>22</v>
      </c>
      <c r="B14" s="49">
        <v>0.06344342</v>
      </c>
      <c r="C14" s="49">
        <v>0.03653435</v>
      </c>
      <c r="D14" s="49">
        <v>0.01054086</v>
      </c>
      <c r="E14" s="49">
        <v>0.09147731</v>
      </c>
      <c r="F14" s="49">
        <v>0.1852386</v>
      </c>
      <c r="G14" s="49">
        <v>0.06723141</v>
      </c>
    </row>
    <row r="15" spans="1:7" ht="12.75">
      <c r="A15" t="s">
        <v>23</v>
      </c>
      <c r="B15" s="49">
        <v>-0.4492242</v>
      </c>
      <c r="C15" s="49">
        <v>-0.2609401</v>
      </c>
      <c r="D15" s="49">
        <v>-0.2072173</v>
      </c>
      <c r="E15" s="49">
        <v>-0.323171</v>
      </c>
      <c r="F15" s="49">
        <v>-0.4340974</v>
      </c>
      <c r="G15" s="49">
        <v>-0.3133537</v>
      </c>
    </row>
    <row r="16" spans="1:7" ht="12.75">
      <c r="A16" t="s">
        <v>24</v>
      </c>
      <c r="B16" s="49">
        <v>-0.03385527</v>
      </c>
      <c r="C16" s="49">
        <v>-0.01085742</v>
      </c>
      <c r="D16" s="49">
        <v>0.008882569</v>
      </c>
      <c r="E16" s="49">
        <v>-0.03154004</v>
      </c>
      <c r="F16" s="49">
        <v>0.01597731</v>
      </c>
      <c r="G16" s="49">
        <v>-0.01084229</v>
      </c>
    </row>
    <row r="17" spans="1:7" ht="12.75">
      <c r="A17" t="s">
        <v>25</v>
      </c>
      <c r="B17" s="49">
        <v>-0.007309362</v>
      </c>
      <c r="C17" s="49">
        <v>-0.01784933</v>
      </c>
      <c r="D17" s="49">
        <v>-0.0185226</v>
      </c>
      <c r="E17" s="49">
        <v>-0.01999842</v>
      </c>
      <c r="F17" s="49">
        <v>-0.05048631</v>
      </c>
      <c r="G17" s="49">
        <v>-0.02134925</v>
      </c>
    </row>
    <row r="18" spans="1:7" ht="12.75">
      <c r="A18" t="s">
        <v>26</v>
      </c>
      <c r="B18" s="49">
        <v>0.03941486</v>
      </c>
      <c r="C18" s="49">
        <v>0.004673809</v>
      </c>
      <c r="D18" s="49">
        <v>0.01395357</v>
      </c>
      <c r="E18" s="49">
        <v>0.04654206</v>
      </c>
      <c r="F18" s="49">
        <v>0.04563797</v>
      </c>
      <c r="G18" s="49">
        <v>0.02748326</v>
      </c>
    </row>
    <row r="19" spans="1:7" ht="12.75">
      <c r="A19" t="s">
        <v>27</v>
      </c>
      <c r="B19" s="49">
        <v>-0.1892221</v>
      </c>
      <c r="C19" s="49">
        <v>-0.1812841</v>
      </c>
      <c r="D19" s="49">
        <v>-0.1934079</v>
      </c>
      <c r="E19" s="49">
        <v>-0.1723692</v>
      </c>
      <c r="F19" s="49">
        <v>-0.1360418</v>
      </c>
      <c r="G19" s="49">
        <v>-0.1771723</v>
      </c>
    </row>
    <row r="20" spans="1:7" ht="12.75">
      <c r="A20" t="s">
        <v>28</v>
      </c>
      <c r="B20" s="49">
        <v>-0.0006959459</v>
      </c>
      <c r="C20" s="49">
        <v>0.001955796</v>
      </c>
      <c r="D20" s="49">
        <v>0.001765778</v>
      </c>
      <c r="E20" s="49">
        <v>0.003433146</v>
      </c>
      <c r="F20" s="49">
        <v>0.003487529</v>
      </c>
      <c r="G20" s="49">
        <v>0.002086217</v>
      </c>
    </row>
    <row r="21" spans="1:7" ht="12.75">
      <c r="A21" t="s">
        <v>29</v>
      </c>
      <c r="B21" s="49">
        <v>-20.80954</v>
      </c>
      <c r="C21" s="49">
        <v>65.10166</v>
      </c>
      <c r="D21" s="49">
        <v>24.85839</v>
      </c>
      <c r="E21" s="49">
        <v>-33.35541</v>
      </c>
      <c r="F21" s="49">
        <v>-79.46855</v>
      </c>
      <c r="G21" s="49">
        <v>0.007381273</v>
      </c>
    </row>
    <row r="22" spans="1:7" ht="12.75">
      <c r="A22" t="s">
        <v>30</v>
      </c>
      <c r="B22" s="49">
        <v>57.55083</v>
      </c>
      <c r="C22" s="49">
        <v>39.8299</v>
      </c>
      <c r="D22" s="49">
        <v>-5.289941</v>
      </c>
      <c r="E22" s="49">
        <v>-24.71608</v>
      </c>
      <c r="F22" s="49">
        <v>-79.18894</v>
      </c>
      <c r="G22" s="49">
        <v>0</v>
      </c>
    </row>
    <row r="23" spans="1:7" ht="12.75">
      <c r="A23" t="s">
        <v>31</v>
      </c>
      <c r="B23" s="49">
        <v>2.596556</v>
      </c>
      <c r="C23" s="49">
        <v>-0.8122857</v>
      </c>
      <c r="D23" s="49">
        <v>-0.663703</v>
      </c>
      <c r="E23" s="49">
        <v>0.3337313</v>
      </c>
      <c r="F23" s="49">
        <v>3.392081</v>
      </c>
      <c r="G23" s="49">
        <v>0.5534757</v>
      </c>
    </row>
    <row r="24" spans="1:7" ht="12.75">
      <c r="A24" t="s">
        <v>32</v>
      </c>
      <c r="B24" s="49">
        <v>-0.4301607</v>
      </c>
      <c r="C24" s="49">
        <v>2.786057</v>
      </c>
      <c r="D24" s="49">
        <v>3.660116</v>
      </c>
      <c r="E24" s="49">
        <v>1.413857</v>
      </c>
      <c r="F24" s="49">
        <v>-0.003921023</v>
      </c>
      <c r="G24" s="49">
        <v>1.828198</v>
      </c>
    </row>
    <row r="25" spans="1:7" ht="12.75">
      <c r="A25" t="s">
        <v>33</v>
      </c>
      <c r="B25" s="49">
        <v>0.03717689</v>
      </c>
      <c r="C25" s="49">
        <v>0.5671947</v>
      </c>
      <c r="D25" s="49">
        <v>-0.1734399</v>
      </c>
      <c r="E25" s="49">
        <v>0.5828875</v>
      </c>
      <c r="F25" s="49">
        <v>-2.127216</v>
      </c>
      <c r="G25" s="49">
        <v>-0.04308265</v>
      </c>
    </row>
    <row r="26" spans="1:7" ht="12.75">
      <c r="A26" t="s">
        <v>34</v>
      </c>
      <c r="B26" s="49">
        <v>-0.2261095</v>
      </c>
      <c r="C26" s="49">
        <v>-0.03312058</v>
      </c>
      <c r="D26" s="49">
        <v>-0.3443332</v>
      </c>
      <c r="E26" s="49">
        <v>-0.1696578</v>
      </c>
      <c r="F26" s="49">
        <v>1.35623</v>
      </c>
      <c r="G26" s="49">
        <v>0.01633566</v>
      </c>
    </row>
    <row r="27" spans="1:7" ht="12.75">
      <c r="A27" t="s">
        <v>35</v>
      </c>
      <c r="B27" s="49">
        <v>0.05048783</v>
      </c>
      <c r="C27" s="49">
        <v>0.2551465</v>
      </c>
      <c r="D27" s="49">
        <v>-0.03335116</v>
      </c>
      <c r="E27" s="49">
        <v>-0.2411732</v>
      </c>
      <c r="F27" s="49">
        <v>0.1862395</v>
      </c>
      <c r="G27" s="49">
        <v>0.02746133</v>
      </c>
    </row>
    <row r="28" spans="1:7" ht="12.75">
      <c r="A28" t="s">
        <v>36</v>
      </c>
      <c r="B28" s="49">
        <v>-0.04892758</v>
      </c>
      <c r="C28" s="49">
        <v>0.406971</v>
      </c>
      <c r="D28" s="49">
        <v>0.230456</v>
      </c>
      <c r="E28" s="49">
        <v>0.5123842</v>
      </c>
      <c r="F28" s="49">
        <v>0.3854901</v>
      </c>
      <c r="G28" s="49">
        <v>0.3210037</v>
      </c>
    </row>
    <row r="29" spans="1:7" ht="12.75">
      <c r="A29" t="s">
        <v>37</v>
      </c>
      <c r="B29" s="49">
        <v>0.0449007</v>
      </c>
      <c r="C29" s="49">
        <v>0.02997785</v>
      </c>
      <c r="D29" s="49">
        <v>-0.05876567</v>
      </c>
      <c r="E29" s="49">
        <v>0.0450873</v>
      </c>
      <c r="F29" s="49">
        <v>-0.04987679</v>
      </c>
      <c r="G29" s="49">
        <v>0.003784744</v>
      </c>
    </row>
    <row r="30" spans="1:7" ht="12.75">
      <c r="A30" t="s">
        <v>38</v>
      </c>
      <c r="B30" s="49">
        <v>-0.01883441</v>
      </c>
      <c r="C30" s="49">
        <v>-0.07943626</v>
      </c>
      <c r="D30" s="49">
        <v>-0.06206047</v>
      </c>
      <c r="E30" s="49">
        <v>0.0581393</v>
      </c>
      <c r="F30" s="49">
        <v>0.1261865</v>
      </c>
      <c r="G30" s="49">
        <v>-0.005928395</v>
      </c>
    </row>
    <row r="31" spans="1:7" ht="12.75">
      <c r="A31" t="s">
        <v>39</v>
      </c>
      <c r="B31" s="49">
        <v>-0.008737648</v>
      </c>
      <c r="C31" s="49">
        <v>0.03098843</v>
      </c>
      <c r="D31" s="49">
        <v>-0.02191142</v>
      </c>
      <c r="E31" s="49">
        <v>-0.03576502</v>
      </c>
      <c r="F31" s="49">
        <v>0.04991224</v>
      </c>
      <c r="G31" s="49">
        <v>-0.001031927</v>
      </c>
    </row>
    <row r="32" spans="1:7" ht="12.75">
      <c r="A32" t="s">
        <v>40</v>
      </c>
      <c r="B32" s="49">
        <v>0.003339205</v>
      </c>
      <c r="C32" s="49">
        <v>0.05054945</v>
      </c>
      <c r="D32" s="49">
        <v>0.02271984</v>
      </c>
      <c r="E32" s="49">
        <v>0.08419508</v>
      </c>
      <c r="F32" s="49">
        <v>0.06251048</v>
      </c>
      <c r="G32" s="49">
        <v>0.04671565</v>
      </c>
    </row>
    <row r="33" spans="1:7" ht="12.75">
      <c r="A33" t="s">
        <v>41</v>
      </c>
      <c r="B33" s="49">
        <v>0.08540786</v>
      </c>
      <c r="C33" s="49">
        <v>0.06427458</v>
      </c>
      <c r="D33" s="49">
        <v>0.069282</v>
      </c>
      <c r="E33" s="49">
        <v>0.06549692</v>
      </c>
      <c r="F33" s="49">
        <v>0.0918645</v>
      </c>
      <c r="G33" s="49">
        <v>0.07250923</v>
      </c>
    </row>
    <row r="34" spans="1:7" ht="12.75">
      <c r="A34" t="s">
        <v>42</v>
      </c>
      <c r="B34" s="49">
        <v>-0.009927167</v>
      </c>
      <c r="C34" s="49">
        <v>-0.007161001</v>
      </c>
      <c r="D34" s="49">
        <v>-1.527254E-05</v>
      </c>
      <c r="E34" s="49">
        <v>0.005656521</v>
      </c>
      <c r="F34" s="49">
        <v>-0.03099396</v>
      </c>
      <c r="G34" s="49">
        <v>-0.005917512</v>
      </c>
    </row>
    <row r="35" spans="1:7" ht="12.75">
      <c r="A35" t="s">
        <v>43</v>
      </c>
      <c r="B35" s="49">
        <v>0.004053108</v>
      </c>
      <c r="C35" s="49">
        <v>0.004987104</v>
      </c>
      <c r="D35" s="49">
        <v>-0.0009014779</v>
      </c>
      <c r="E35" s="49">
        <v>0.002448302</v>
      </c>
      <c r="F35" s="49">
        <v>0.005382669</v>
      </c>
      <c r="G35" s="49">
        <v>0.002877093</v>
      </c>
    </row>
    <row r="36" spans="1:6" ht="12.75">
      <c r="A36" t="s">
        <v>44</v>
      </c>
      <c r="B36" s="49">
        <v>20.7489</v>
      </c>
      <c r="C36" s="49">
        <v>20.75195</v>
      </c>
      <c r="D36" s="49">
        <v>20.76111</v>
      </c>
      <c r="E36" s="49">
        <v>20.76111</v>
      </c>
      <c r="F36" s="49">
        <v>20.77026</v>
      </c>
    </row>
    <row r="37" spans="1:6" ht="12.75">
      <c r="A37" t="s">
        <v>45</v>
      </c>
      <c r="B37" s="49">
        <v>0.2268473</v>
      </c>
      <c r="C37" s="49">
        <v>0.1790365</v>
      </c>
      <c r="D37" s="49">
        <v>0.1408895</v>
      </c>
      <c r="E37" s="49">
        <v>0.1398722</v>
      </c>
      <c r="F37" s="49">
        <v>0.1180013</v>
      </c>
    </row>
    <row r="38" spans="1:7" ht="12.75">
      <c r="A38" t="s">
        <v>56</v>
      </c>
      <c r="B38" s="49">
        <v>6.487324E-05</v>
      </c>
      <c r="C38" s="49">
        <v>-0.0001836961</v>
      </c>
      <c r="D38" s="49">
        <v>-8.252246E-05</v>
      </c>
      <c r="E38" s="49">
        <v>0</v>
      </c>
      <c r="F38" s="49">
        <v>0.0003958092</v>
      </c>
      <c r="G38" s="49">
        <v>0.00025936</v>
      </c>
    </row>
    <row r="39" spans="1:7" ht="12.75">
      <c r="A39" t="s">
        <v>57</v>
      </c>
      <c r="B39" s="49">
        <v>3.500287E-05</v>
      </c>
      <c r="C39" s="49">
        <v>-0.0001099412</v>
      </c>
      <c r="D39" s="49">
        <v>-4.230292E-05</v>
      </c>
      <c r="E39" s="49">
        <v>5.672104E-05</v>
      </c>
      <c r="F39" s="49">
        <v>0.0001382309</v>
      </c>
      <c r="G39" s="49">
        <v>0.0007478324</v>
      </c>
    </row>
    <row r="40" spans="2:7" ht="12.75">
      <c r="B40" t="s">
        <v>46</v>
      </c>
      <c r="C40">
        <v>-0.003745</v>
      </c>
      <c r="D40" t="s">
        <v>47</v>
      </c>
      <c r="E40">
        <v>3.116568</v>
      </c>
      <c r="F40" t="s">
        <v>48</v>
      </c>
      <c r="G40" t="s">
        <v>49</v>
      </c>
    </row>
    <row r="42" ht="12.75">
      <c r="A42" t="s">
        <v>58</v>
      </c>
    </row>
    <row r="43" spans="1:6" ht="12.75">
      <c r="A43" t="s">
        <v>50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51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59</v>
      </c>
      <c r="B50">
        <f>-0.017/(B7*B7+B22*B22)*(B21*B22+B6*B7)</f>
        <v>6.487323540566186E-05</v>
      </c>
      <c r="C50">
        <f>-0.017/(C7*C7+C22*C22)*(C21*C22+C6*C7)</f>
        <v>-0.00018369619454841252</v>
      </c>
      <c r="D50">
        <f>-0.017/(D7*D7+D22*D22)*(D21*D22+D6*D7)</f>
        <v>-8.252246500654865E-05</v>
      </c>
      <c r="E50">
        <f>-0.017/(E7*E7+E22*E22)*(E21*E22+E6*E7)</f>
        <v>6.816680411009643E-06</v>
      </c>
      <c r="F50">
        <f>-0.017/(F7*F7+F22*F22)*(F21*F22+F6*F7)</f>
        <v>0.00039580929410117685</v>
      </c>
      <c r="G50">
        <f>(B50*B$4+C50*C$4+D50*D$4+E50*E$4+F50*F$4)/SUM(B$4:F$4)</f>
        <v>-2.529310590111093E-07</v>
      </c>
    </row>
    <row r="51" spans="1:7" ht="12.75">
      <c r="A51" t="s">
        <v>60</v>
      </c>
      <c r="B51">
        <f>-0.017/(B7*B7+B22*B22)*(B21*B7-B6*B22)</f>
        <v>3.500286714576189E-05</v>
      </c>
      <c r="C51">
        <f>-0.017/(C7*C7+C22*C22)*(C21*C7-C6*C22)</f>
        <v>-0.00010994116189407563</v>
      </c>
      <c r="D51">
        <f>-0.017/(D7*D7+D22*D22)*(D21*D7-D6*D22)</f>
        <v>-4.2302916897105925E-05</v>
      </c>
      <c r="E51">
        <f>-0.017/(E7*E7+E22*E22)*(E21*E7-E6*E22)</f>
        <v>5.672104516183729E-05</v>
      </c>
      <c r="F51">
        <f>-0.017/(F7*F7+F22*F22)*(F21*F7-F6*F22)</f>
        <v>0.000138230906844202</v>
      </c>
      <c r="G51">
        <f>(B51*B$4+C51*C$4+D51*D$4+E51*E$4+F51*F$4)/SUM(B$4:F$4)</f>
        <v>5.191095450431066E-07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9999.99906986799</v>
      </c>
      <c r="C62">
        <f>C7+(2/0.017)*(C8*C50-C23*C51)</f>
        <v>9999.923865371962</v>
      </c>
      <c r="D62">
        <f>D7+(2/0.017)*(D8*D50-D23*D51)</f>
        <v>9999.993495932216</v>
      </c>
      <c r="E62">
        <f>E7+(2/0.017)*(E8*E50-E23*E51)</f>
        <v>9999.999911575549</v>
      </c>
      <c r="F62">
        <f>F7+(2/0.017)*(F8*F50-F23*F51)</f>
        <v>9999.808208173594</v>
      </c>
    </row>
    <row r="63" spans="1:6" ht="12.75">
      <c r="A63" t="s">
        <v>68</v>
      </c>
      <c r="B63">
        <f>B8+(3/0.017)*(B9*B50-B24*B51)</f>
        <v>1.276353756856512</v>
      </c>
      <c r="C63">
        <f>C8+(3/0.017)*(C9*C50-C24*C51)</f>
        <v>3.1073309564037754</v>
      </c>
      <c r="D63">
        <f>D8+(3/0.017)*(D9*D50-D24*D51)</f>
        <v>0.3528160040340232</v>
      </c>
      <c r="E63">
        <f>E8+(3/0.017)*(E9*E50-E24*E51)</f>
        <v>2.654300114921878</v>
      </c>
      <c r="F63">
        <f>F8+(3/0.017)*(F9*F50-F24*F51)</f>
        <v>-2.9184606507270505</v>
      </c>
    </row>
    <row r="64" spans="1:6" ht="12.75">
      <c r="A64" t="s">
        <v>69</v>
      </c>
      <c r="B64">
        <f>B9+(4/0.017)*(B10*B50-B25*B51)</f>
        <v>-0.49061150132261994</v>
      </c>
      <c r="C64">
        <f>C9+(4/0.017)*(C10*C50-C25*C51)</f>
        <v>-0.47344006604147615</v>
      </c>
      <c r="D64">
        <f>D9+(4/0.017)*(D10*D50-D25*D51)</f>
        <v>0.28491754769715094</v>
      </c>
      <c r="E64">
        <f>E9+(4/0.017)*(E10*E50-E25*E51)</f>
        <v>1.4551026774818516</v>
      </c>
      <c r="F64">
        <f>F9+(4/0.017)*(F10*F50-F25*F51)</f>
        <v>0.18968415731252275</v>
      </c>
    </row>
    <row r="65" spans="1:6" ht="12.75">
      <c r="A65" t="s">
        <v>70</v>
      </c>
      <c r="B65">
        <f>B10+(5/0.017)*(B11*B50-B26*B51)</f>
        <v>-1.035312820167647</v>
      </c>
      <c r="C65">
        <f>C10+(5/0.017)*(C11*C50-C26*C51)</f>
        <v>-0.5514786239616619</v>
      </c>
      <c r="D65">
        <f>D10+(5/0.017)*(D11*D50-D26*D51)</f>
        <v>0.09627598943145965</v>
      </c>
      <c r="E65">
        <f>E10+(5/0.017)*(E11*E50-E26*E51)</f>
        <v>-0.7681892816589263</v>
      </c>
      <c r="F65">
        <f>F10+(5/0.017)*(F11*F50-F26*F51)</f>
        <v>0.32611580206701185</v>
      </c>
    </row>
    <row r="66" spans="1:6" ht="12.75">
      <c r="A66" t="s">
        <v>71</v>
      </c>
      <c r="B66">
        <f>B11+(6/0.017)*(B12*B50-B27*B51)</f>
        <v>1.9340986353954024</v>
      </c>
      <c r="C66">
        <f>C11+(6/0.017)*(C12*C50-C27*C51)</f>
        <v>0.9564126535826932</v>
      </c>
      <c r="D66">
        <f>D11+(6/0.017)*(D12*D50-D27*D51)</f>
        <v>1.3089164219358356</v>
      </c>
      <c r="E66">
        <f>E11+(6/0.017)*(E12*E50-E27*E51)</f>
        <v>0.12106198099479214</v>
      </c>
      <c r="F66">
        <f>F11+(6/0.017)*(F12*F50-F27*F51)</f>
        <v>12.633574144487287</v>
      </c>
    </row>
    <row r="67" spans="1:6" ht="12.75">
      <c r="A67" t="s">
        <v>72</v>
      </c>
      <c r="B67">
        <f>B12+(7/0.017)*(B13*B50-B28*B51)</f>
        <v>-0.11449173140734897</v>
      </c>
      <c r="C67">
        <f>C12+(7/0.017)*(C13*C50-C28*C51)</f>
        <v>0.44524533843004266</v>
      </c>
      <c r="D67">
        <f>D12+(7/0.017)*(D13*D50-D28*D51)</f>
        <v>0.06844388642990462</v>
      </c>
      <c r="E67">
        <f>E12+(7/0.017)*(E13*E50-E28*E51)</f>
        <v>0.0020259621653836643</v>
      </c>
      <c r="F67">
        <f>F12+(7/0.017)*(F13*F50-F28*F51)</f>
        <v>-0.21179600547290353</v>
      </c>
    </row>
    <row r="68" spans="1:6" ht="12.75">
      <c r="A68" t="s">
        <v>73</v>
      </c>
      <c r="B68">
        <f>B13+(8/0.017)*(B14*B50-B29*B51)</f>
        <v>0.07483981608646992</v>
      </c>
      <c r="C68">
        <f>C13+(8/0.017)*(C14*C50-C29*C51)</f>
        <v>-0.040454707131865164</v>
      </c>
      <c r="D68">
        <f>D13+(8/0.017)*(D14*D50-D29*D51)</f>
        <v>0.06721163199769334</v>
      </c>
      <c r="E68">
        <f>E13+(8/0.017)*(E14*E50-E29*E51)</f>
        <v>0.32152986367416636</v>
      </c>
      <c r="F68">
        <f>F13+(8/0.017)*(F14*F50-F29*F51)</f>
        <v>0.21332561102045558</v>
      </c>
    </row>
    <row r="69" spans="1:6" ht="12.75">
      <c r="A69" t="s">
        <v>74</v>
      </c>
      <c r="B69">
        <f>B14+(9/0.017)*(B15*B50-B30*B51)</f>
        <v>0.04836398939237107</v>
      </c>
      <c r="C69">
        <f>C14+(9/0.017)*(C15*C50-C30*C51)</f>
        <v>0.05728749693455653</v>
      </c>
      <c r="D69">
        <f>D14+(9/0.017)*(D15*D50-D30*D51)</f>
        <v>0.018203959490997967</v>
      </c>
      <c r="E69">
        <f>E14+(9/0.017)*(E15*E50-E30*E51)</f>
        <v>0.08856518778972024</v>
      </c>
      <c r="F69">
        <f>F14+(9/0.017)*(F15*F50-F30*F51)</f>
        <v>0.08504072128677242</v>
      </c>
    </row>
    <row r="70" spans="1:6" ht="12.75">
      <c r="A70" t="s">
        <v>75</v>
      </c>
      <c r="B70">
        <f>B15+(10/0.017)*(B16*B50-B31*B51)</f>
        <v>-0.4503362342166599</v>
      </c>
      <c r="C70">
        <f>C15+(10/0.017)*(C16*C50-C31*C51)</f>
        <v>-0.2577628230964194</v>
      </c>
      <c r="D70">
        <f>D15+(10/0.017)*(D16*D50-D31*D51)</f>
        <v>-0.20819372851107548</v>
      </c>
      <c r="E70">
        <f>E15+(10/0.017)*(E16*E50-E31*E51)</f>
        <v>-0.3221041582695273</v>
      </c>
      <c r="F70">
        <f>F15+(10/0.017)*(F16*F50-F31*F51)</f>
        <v>-0.434435897885347</v>
      </c>
    </row>
    <row r="71" spans="1:6" ht="12.75">
      <c r="A71" t="s">
        <v>76</v>
      </c>
      <c r="B71">
        <f>B16+(11/0.017)*(B17*B50-B32*B51)</f>
        <v>-0.03423772298926266</v>
      </c>
      <c r="C71">
        <f>C16+(11/0.017)*(C17*C50-C32*C51)</f>
        <v>-0.005139801653776571</v>
      </c>
      <c r="D71">
        <f>D16+(11/0.017)*(D17*D50-D32*D51)</f>
        <v>0.010493516485377897</v>
      </c>
      <c r="E71">
        <f>E16+(11/0.017)*(E17*E50-E32*E51)</f>
        <v>-0.0347183643236733</v>
      </c>
      <c r="F71">
        <f>F16+(11/0.017)*(F17*F50-F32*F51)</f>
        <v>-0.002543992450937345</v>
      </c>
    </row>
    <row r="72" spans="1:6" ht="12.75">
      <c r="A72" t="s">
        <v>77</v>
      </c>
      <c r="B72">
        <f>B17+(12/0.017)*(B18*B50-B33*B51)</f>
        <v>-0.007614691754486559</v>
      </c>
      <c r="C72">
        <f>C17+(12/0.017)*(C18*C50-C33*C51)</f>
        <v>-0.013467310415453463</v>
      </c>
      <c r="D72">
        <f>D17+(12/0.017)*(D18*D50-D33*D51)</f>
        <v>-0.01726658986134786</v>
      </c>
      <c r="E72">
        <f>E17+(12/0.017)*(E18*E50-E33*E51)</f>
        <v>-0.022396860994299675</v>
      </c>
      <c r="F72">
        <f>F17+(12/0.017)*(F18*F50-F33*F51)</f>
        <v>-0.04669895502485542</v>
      </c>
    </row>
    <row r="73" spans="1:6" ht="12.75">
      <c r="A73" t="s">
        <v>78</v>
      </c>
      <c r="B73">
        <f>B18+(13/0.017)*(B19*B50-B34*B51)</f>
        <v>0.030293470771467906</v>
      </c>
      <c r="C73">
        <f>C18+(13/0.017)*(C19*C50-C34*C51)</f>
        <v>0.02953738764201765</v>
      </c>
      <c r="D73">
        <f>D18+(13/0.017)*(D19*D50-D34*D51)</f>
        <v>0.026158161625161484</v>
      </c>
      <c r="E73">
        <f>E18+(13/0.017)*(E19*E50-E34*E51)</f>
        <v>0.045398190357728435</v>
      </c>
      <c r="F73">
        <f>F18+(13/0.017)*(F19*F50-F34*F51)</f>
        <v>0.007737398636830171</v>
      </c>
    </row>
    <row r="74" spans="1:6" ht="12.75">
      <c r="A74" t="s">
        <v>79</v>
      </c>
      <c r="B74">
        <f>B19+(14/0.017)*(B20*B50-B35*B51)</f>
        <v>-0.18937611536957202</v>
      </c>
      <c r="C74">
        <f>C19+(14/0.017)*(C20*C50-C35*C51)</f>
        <v>-0.18112843999057235</v>
      </c>
      <c r="D74">
        <f>D19+(14/0.017)*(D20*D50-D35*D51)</f>
        <v>-0.1935593071159198</v>
      </c>
      <c r="E74">
        <f>E19+(14/0.017)*(E20*E50-E35*E51)</f>
        <v>-0.17246429095583274</v>
      </c>
      <c r="F74">
        <f>F19+(14/0.017)*(F20*F50-F35*F51)</f>
        <v>-0.1355177510327357</v>
      </c>
    </row>
    <row r="75" spans="1:6" ht="12.75">
      <c r="A75" t="s">
        <v>80</v>
      </c>
      <c r="B75" s="49">
        <f>B20</f>
        <v>-0.0006959459</v>
      </c>
      <c r="C75" s="49">
        <f>C20</f>
        <v>0.001955796</v>
      </c>
      <c r="D75" s="49">
        <f>D20</f>
        <v>0.001765778</v>
      </c>
      <c r="E75" s="49">
        <f>E20</f>
        <v>0.003433146</v>
      </c>
      <c r="F75" s="49">
        <f>F20</f>
        <v>0.003487529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57.57591469718367</v>
      </c>
      <c r="C82">
        <f>C22+(2/0.017)*(C8*C51+C23*C50)</f>
        <v>39.808176376353664</v>
      </c>
      <c r="D82">
        <f>D22+(2/0.017)*(D8*D51+D23*D50)</f>
        <v>-5.285138299033057</v>
      </c>
      <c r="E82">
        <f>E22+(2/0.017)*(E8*E51+E23*E50)</f>
        <v>-24.69801735996954</v>
      </c>
      <c r="F82">
        <f>F22+(2/0.017)*(F8*F51+F23*F50)</f>
        <v>-79.0787005570963</v>
      </c>
    </row>
    <row r="83" spans="1:6" ht="12.75">
      <c r="A83" t="s">
        <v>83</v>
      </c>
      <c r="B83">
        <f>B23+(3/0.017)*(B9*B51+B24*B50)</f>
        <v>2.58870414374705</v>
      </c>
      <c r="C83">
        <f>C23+(3/0.017)*(C9*C51+C24*C50)</f>
        <v>-0.8927137523377229</v>
      </c>
      <c r="D83">
        <f>D23+(3/0.017)*(D9*D51+D24*D50)</f>
        <v>-0.7191635432039142</v>
      </c>
      <c r="E83">
        <f>E23+(3/0.017)*(E9*E51+E24*E50)</f>
        <v>0.35008733021832467</v>
      </c>
      <c r="F83">
        <f>F23+(3/0.017)*(F9*F51+F24*F50)</f>
        <v>3.397232051315694</v>
      </c>
    </row>
    <row r="84" spans="1:6" ht="12.75">
      <c r="A84" t="s">
        <v>84</v>
      </c>
      <c r="B84">
        <f>B24+(4/0.017)*(B10*B51+B25*B50)</f>
        <v>-0.4384436508043024</v>
      </c>
      <c r="C84">
        <f>C24+(4/0.017)*(C10*C51+C25*C50)</f>
        <v>2.774418291141345</v>
      </c>
      <c r="D84">
        <f>D24+(4/0.017)*(D10*D51+D25*D50)</f>
        <v>3.6621659445022505</v>
      </c>
      <c r="E84">
        <f>E24+(4/0.017)*(E10*E51+E25*E50)</f>
        <v>1.4044986715875971</v>
      </c>
      <c r="F84">
        <f>F24+(4/0.017)*(F10*F51+F25*F50)</f>
        <v>-0.2376171410087486</v>
      </c>
    </row>
    <row r="85" spans="1:6" ht="12.75">
      <c r="A85" t="s">
        <v>85</v>
      </c>
      <c r="B85">
        <f>B25+(5/0.017)*(B11*B51+B26*B50)</f>
        <v>0.05280814735340539</v>
      </c>
      <c r="C85">
        <f>C25+(5/0.017)*(C11*C51+C26*C50)</f>
        <v>0.5374894233785381</v>
      </c>
      <c r="D85">
        <f>D25+(5/0.017)*(D11*D51+D26*D50)</f>
        <v>-0.18139845480931735</v>
      </c>
      <c r="E85">
        <f>E25+(5/0.017)*(E11*E51+E26*E50)</f>
        <v>0.5844859172283762</v>
      </c>
      <c r="F85">
        <f>F25+(5/0.017)*(F11*F51+F26*F50)</f>
        <v>-1.4540884697239287</v>
      </c>
    </row>
    <row r="86" spans="1:6" ht="12.75">
      <c r="A86" t="s">
        <v>86</v>
      </c>
      <c r="B86">
        <f>B26+(6/0.017)*(B12*B51+B27*B50)</f>
        <v>-0.22640094842794412</v>
      </c>
      <c r="C86">
        <f>C26+(6/0.017)*(C12*C51+C27*C50)</f>
        <v>-0.06611058280210275</v>
      </c>
      <c r="D86">
        <f>D26+(6/0.017)*(D12*D51+D27*D50)</f>
        <v>-0.3443586906723866</v>
      </c>
      <c r="E86">
        <f>E26+(6/0.017)*(E12*E51+E27*E50)</f>
        <v>-0.16997602392515346</v>
      </c>
      <c r="F86">
        <f>F26+(6/0.017)*(F12*F51+F27*F50)</f>
        <v>1.3715885851168195</v>
      </c>
    </row>
    <row r="87" spans="1:6" ht="12.75">
      <c r="A87" t="s">
        <v>87</v>
      </c>
      <c r="B87">
        <f>B27+(7/0.017)*(B13*B51+B28*B50)</f>
        <v>0.050242258070699555</v>
      </c>
      <c r="C87">
        <f>C27+(7/0.017)*(C13*C51+C28*C50)</f>
        <v>0.2261219922697894</v>
      </c>
      <c r="D87">
        <f>D27+(7/0.017)*(D13*D51+D28*D50)</f>
        <v>-0.04238027486373288</v>
      </c>
      <c r="E87">
        <f>E27+(7/0.017)*(E13*E51+E28*E50)</f>
        <v>-0.2322041875127939</v>
      </c>
      <c r="F87">
        <f>F27+(7/0.017)*(F13*F51+F28*F50)</f>
        <v>0.25906044668712847</v>
      </c>
    </row>
    <row r="88" spans="1:6" ht="12.75">
      <c r="A88" t="s">
        <v>88</v>
      </c>
      <c r="B88">
        <f>B28+(8/0.017)*(B14*B51+B29*B50)</f>
        <v>-0.04651178927881799</v>
      </c>
      <c r="C88">
        <f>C28+(8/0.017)*(C14*C51+C29*C50)</f>
        <v>0.40248937842174687</v>
      </c>
      <c r="D88">
        <f>D28+(8/0.017)*(D14*D51+D29*D50)</f>
        <v>0.23252827238661522</v>
      </c>
      <c r="E88">
        <f>E28+(8/0.017)*(E14*E51+E29*E50)</f>
        <v>0.5149705691042299</v>
      </c>
      <c r="F88">
        <f>F28+(8/0.017)*(F14*F51+F29*F50)</f>
        <v>0.38824963064405543</v>
      </c>
    </row>
    <row r="89" spans="1:6" ht="12.75">
      <c r="A89" t="s">
        <v>89</v>
      </c>
      <c r="B89">
        <f>B29+(9/0.017)*(B15*B51+B30*B50)</f>
        <v>0.035929296650337575</v>
      </c>
      <c r="C89">
        <f>C29+(9/0.017)*(C15*C51+C30*C50)</f>
        <v>0.05289089517936653</v>
      </c>
      <c r="D89">
        <f>D29+(9/0.017)*(D15*D51+D30*D50)</f>
        <v>-0.051413581019490076</v>
      </c>
      <c r="E89">
        <f>E29+(9/0.017)*(E15*E51+E30*E50)</f>
        <v>0.035592681251341955</v>
      </c>
      <c r="F89">
        <f>F29+(9/0.017)*(F15*F51+F30*F50)</f>
        <v>-0.0552026129373829</v>
      </c>
    </row>
    <row r="90" spans="1:6" ht="12.75">
      <c r="A90" t="s">
        <v>90</v>
      </c>
      <c r="B90">
        <f>B30+(10/0.017)*(B16*B51+B31*B50)</f>
        <v>-0.019864922360935122</v>
      </c>
      <c r="C90">
        <f>C30+(10/0.017)*(C16*C51+C31*C50)</f>
        <v>-0.08208260076238699</v>
      </c>
      <c r="D90">
        <f>D30+(10/0.017)*(D16*D51+D31*D50)</f>
        <v>-0.06121786658120354</v>
      </c>
      <c r="E90">
        <f>E30+(10/0.017)*(E16*E51+E31*E50)</f>
        <v>0.05694354544442381</v>
      </c>
      <c r="F90">
        <f>F30+(10/0.017)*(F16*F51+F31*F50)</f>
        <v>0.13910666854802323</v>
      </c>
    </row>
    <row r="91" spans="1:6" ht="12.75">
      <c r="A91" t="s">
        <v>91</v>
      </c>
      <c r="B91">
        <f>B31+(11/0.017)*(B17*B51+B32*B50)</f>
        <v>-0.008763027973218158</v>
      </c>
      <c r="C91">
        <f>C31+(11/0.017)*(C17*C51+C32*C50)</f>
        <v>0.026249781720874756</v>
      </c>
      <c r="D91">
        <f>D31+(11/0.017)*(D17*D51+D32*D50)</f>
        <v>-0.022617579360070385</v>
      </c>
      <c r="E91">
        <f>E31+(11/0.017)*(E17*E51+E32*E50)</f>
        <v>-0.036127631979170946</v>
      </c>
      <c r="F91">
        <f>F31+(11/0.017)*(F17*F51+F32*F50)</f>
        <v>0.06140624388413473</v>
      </c>
    </row>
    <row r="92" spans="1:6" ht="12.75">
      <c r="A92" t="s">
        <v>92</v>
      </c>
      <c r="B92">
        <f>B32+(12/0.017)*(B18*B51+B33*B50)</f>
        <v>0.008224134869710081</v>
      </c>
      <c r="C92">
        <f>C32+(12/0.017)*(C18*C51+C33*C50)</f>
        <v>0.041852386651203416</v>
      </c>
      <c r="D92">
        <f>D32+(12/0.017)*(D18*D51+D33*D50)</f>
        <v>0.018267417788674127</v>
      </c>
      <c r="E92">
        <f>E32+(12/0.017)*(E18*E51+E33*E50)</f>
        <v>0.086373705312045</v>
      </c>
      <c r="F92">
        <f>F32+(12/0.017)*(F18*F51+F33*F50)</f>
        <v>0.09263005709006074</v>
      </c>
    </row>
    <row r="93" spans="1:6" ht="12.75">
      <c r="A93" t="s">
        <v>93</v>
      </c>
      <c r="B93">
        <f>B33+(13/0.017)*(B19*B51+B34*B50)</f>
        <v>0.07985049499426018</v>
      </c>
      <c r="C93">
        <f>C33+(13/0.017)*(C19*C51+C34*C50)</f>
        <v>0.08052154657983113</v>
      </c>
      <c r="D93">
        <f>D33+(13/0.017)*(D19*D51+D34*D50)</f>
        <v>0.07553957190774642</v>
      </c>
      <c r="E93">
        <f>E33+(13/0.017)*(E19*E51+E34*E50)</f>
        <v>0.0580499063374359</v>
      </c>
      <c r="F93">
        <f>F33+(13/0.017)*(F19*F51+F34*F50)</f>
        <v>0.06810288679103943</v>
      </c>
    </row>
    <row r="94" spans="1:6" ht="12.75">
      <c r="A94" t="s">
        <v>94</v>
      </c>
      <c r="B94">
        <f>B34+(14/0.017)*(B20*B51+B35*B50)</f>
        <v>-0.009730690894975103</v>
      </c>
      <c r="C94">
        <f>C34+(14/0.017)*(C20*C51+C35*C50)</f>
        <v>-0.008092523538705255</v>
      </c>
      <c r="D94">
        <f>D34+(14/0.017)*(D20*D51+D35*D50)</f>
        <v>-1.552403067655018E-05</v>
      </c>
      <c r="E94">
        <f>E34+(14/0.017)*(E20*E51+E35*E50)</f>
        <v>0.005830632347197379</v>
      </c>
      <c r="F94">
        <f>F34+(14/0.017)*(F20*F51+F35*F50)</f>
        <v>-0.028842411412341156</v>
      </c>
    </row>
    <row r="95" spans="1:6" ht="12.75">
      <c r="A95" t="s">
        <v>95</v>
      </c>
      <c r="B95" s="49">
        <f>B35</f>
        <v>0.004053108</v>
      </c>
      <c r="C95" s="49">
        <f>C35</f>
        <v>0.004987104</v>
      </c>
      <c r="D95" s="49">
        <f>D35</f>
        <v>-0.0009014779</v>
      </c>
      <c r="E95" s="49">
        <f>E35</f>
        <v>0.002448302</v>
      </c>
      <c r="F95" s="49">
        <f>F35</f>
        <v>0.005382669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68</v>
      </c>
      <c r="B103">
        <f>B63*10000/B62</f>
        <v>1.2763538755742716</v>
      </c>
      <c r="C103">
        <f>C63*10000/C62</f>
        <v>3.1073546141325483</v>
      </c>
      <c r="D103">
        <f>D63*10000/D62</f>
        <v>0.352816233508093</v>
      </c>
      <c r="E103">
        <f>E63*10000/E62</f>
        <v>2.654300138392381</v>
      </c>
      <c r="F103">
        <f>F63*10000/F62</f>
        <v>-2.9185166254904504</v>
      </c>
      <c r="G103">
        <f>AVERAGE(C103:E103)</f>
        <v>2.038156995344341</v>
      </c>
      <c r="H103">
        <f>STDEV(C103:E103)</f>
        <v>1.4770222415817362</v>
      </c>
      <c r="I103">
        <f>(B103*B4+C103*C4+D103*D4+E103*E4+F103*F4)/SUM(B4:F4)</f>
        <v>1.2674194540809054</v>
      </c>
      <c r="K103">
        <f>(LN(H103)+LN(H123))/2-LN(K114*K115^3)</f>
        <v>-3.8815030731879423</v>
      </c>
    </row>
    <row r="104" spans="1:11" ht="12.75">
      <c r="A104" t="s">
        <v>69</v>
      </c>
      <c r="B104">
        <f>B64*10000/B62</f>
        <v>-0.4906115469559703</v>
      </c>
      <c r="C104">
        <f>C64*10000/C62</f>
        <v>-0.47344367058725184</v>
      </c>
      <c r="D104">
        <f>D64*10000/D62</f>
        <v>0.2849177330095758</v>
      </c>
      <c r="E104">
        <f>E64*10000/E62</f>
        <v>1.4551026903485174</v>
      </c>
      <c r="F104">
        <f>F64*10000/F62</f>
        <v>0.18968779536939484</v>
      </c>
      <c r="G104">
        <f>AVERAGE(C104:E104)</f>
        <v>0.4221922509236138</v>
      </c>
      <c r="H104">
        <f>STDEV(C104:E104)</f>
        <v>0.9715739737771119</v>
      </c>
      <c r="I104">
        <f>(B104*B4+C104*C4+D104*D4+E104*E4+F104*F4)/SUM(B4:F4)</f>
        <v>0.25910444034202557</v>
      </c>
      <c r="K104">
        <f>(LN(H104)+LN(H124))/2-LN(K114*K115^4)</f>
        <v>-3.237290583727436</v>
      </c>
    </row>
    <row r="105" spans="1:11" ht="12.75">
      <c r="A105" t="s">
        <v>70</v>
      </c>
      <c r="B105">
        <f>B65*10000/B62</f>
        <v>-1.0353129164654153</v>
      </c>
      <c r="C105">
        <f>C65*10000/C62</f>
        <v>-0.5514828226556191</v>
      </c>
      <c r="D105">
        <f>D65*10000/D62</f>
        <v>0.0962760520500565</v>
      </c>
      <c r="E105">
        <f>E65*10000/E62</f>
        <v>-0.768189288451598</v>
      </c>
      <c r="F105">
        <f>F65*10000/F62</f>
        <v>0.3261220568215028</v>
      </c>
      <c r="G105">
        <f>AVERAGE(C105:E105)</f>
        <v>-0.40779868635238686</v>
      </c>
      <c r="H105">
        <f>STDEV(C105:E105)</f>
        <v>0.4497876493425143</v>
      </c>
      <c r="I105">
        <f>(B105*B4+C105*C4+D105*D4+E105*E4+F105*F4)/SUM(B4:F4)</f>
        <v>-0.4009502538054065</v>
      </c>
      <c r="K105">
        <f>(LN(H105)+LN(H125))/2-LN(K114*K115^5)</f>
        <v>-3.5182590215796354</v>
      </c>
    </row>
    <row r="106" spans="1:11" ht="12.75">
      <c r="A106" t="s">
        <v>71</v>
      </c>
      <c r="B106">
        <f>B66*10000/B62</f>
        <v>1.9340988152921241</v>
      </c>
      <c r="C106">
        <f>C66*10000/C62</f>
        <v>0.956419935250295</v>
      </c>
      <c r="D106">
        <f>D66*10000/D62</f>
        <v>1.3089172732645025</v>
      </c>
      <c r="E106">
        <f>E66*10000/E62</f>
        <v>0.12106198206527606</v>
      </c>
      <c r="F106">
        <f>F66*10000/F62</f>
        <v>12.633816450760444</v>
      </c>
      <c r="G106">
        <f>AVERAGE(C106:E106)</f>
        <v>0.7954663968600245</v>
      </c>
      <c r="H106">
        <f>STDEV(C106:E106)</f>
        <v>0.610065225486391</v>
      </c>
      <c r="I106">
        <f>(B106*B4+C106*C4+D106*D4+E106*E4+F106*F4)/SUM(B4:F4)</f>
        <v>2.538404981887028</v>
      </c>
      <c r="K106">
        <f>(LN(H106)+LN(H126))/2-LN(K114*K115^6)</f>
        <v>-3.332605788529084</v>
      </c>
    </row>
    <row r="107" spans="1:11" ht="12.75">
      <c r="A107" t="s">
        <v>72</v>
      </c>
      <c r="B107">
        <f>B67*10000/B62</f>
        <v>-0.11449174205659238</v>
      </c>
      <c r="C107">
        <f>C67*10000/C62</f>
        <v>0.4452487283146741</v>
      </c>
      <c r="D107">
        <f>D67*10000/D62</f>
        <v>0.06844393094630125</v>
      </c>
      <c r="E107">
        <f>E67*10000/E62</f>
        <v>0.0020259621832981237</v>
      </c>
      <c r="F107">
        <f>F67*10000/F62</f>
        <v>-0.2118000676250838</v>
      </c>
      <c r="G107">
        <f>AVERAGE(C107:E107)</f>
        <v>0.17190620714809116</v>
      </c>
      <c r="H107">
        <f>STDEV(C107:E107)</f>
        <v>0.2390396139804629</v>
      </c>
      <c r="I107">
        <f>(B107*B4+C107*C4+D107*D4+E107*E4+F107*F4)/SUM(B4:F4)</f>
        <v>0.0792887326168959</v>
      </c>
      <c r="K107">
        <f>(LN(H107)+LN(H127))/2-LN(K114*K115^7)</f>
        <v>-2.96307701117357</v>
      </c>
    </row>
    <row r="108" spans="1:9" ht="12.75">
      <c r="A108" t="s">
        <v>73</v>
      </c>
      <c r="B108">
        <f>B68*10000/B62</f>
        <v>0.07483982304756143</v>
      </c>
      <c r="C108">
        <f>C68*10000/C62</f>
        <v>-0.04045501513461812</v>
      </c>
      <c r="D108">
        <f>D68*10000/D62</f>
        <v>0.0672116757126228</v>
      </c>
      <c r="E108">
        <f>E68*10000/E62</f>
        <v>0.32152986651727655</v>
      </c>
      <c r="F108">
        <f>F68*10000/F62</f>
        <v>0.21332970250978267</v>
      </c>
      <c r="G108">
        <f>AVERAGE(C108:E108)</f>
        <v>0.11609550903176041</v>
      </c>
      <c r="H108">
        <f>STDEV(C108:E108)</f>
        <v>0.1858776089423198</v>
      </c>
      <c r="I108">
        <f>(B108*B4+C108*C4+D108*D4+E108*E4+F108*F4)/SUM(B4:F4)</f>
        <v>0.1231062845612146</v>
      </c>
    </row>
    <row r="109" spans="1:9" ht="12.75">
      <c r="A109" t="s">
        <v>74</v>
      </c>
      <c r="B109">
        <f>B69*10000/B62</f>
        <v>0.048363993890860955</v>
      </c>
      <c r="C109">
        <f>C69*10000/C62</f>
        <v>0.05728793309410425</v>
      </c>
      <c r="D109">
        <f>D69*10000/D62</f>
        <v>0.018203971330984312</v>
      </c>
      <c r="E109">
        <f>E69*10000/E62</f>
        <v>0.08856518857285305</v>
      </c>
      <c r="F109">
        <f>F69*10000/F62</f>
        <v>0.08504235232957995</v>
      </c>
      <c r="G109">
        <f>AVERAGE(C109:E109)</f>
        <v>0.05468569766598053</v>
      </c>
      <c r="H109">
        <f>STDEV(C109:E109)</f>
        <v>0.035252715425295934</v>
      </c>
      <c r="I109">
        <f>(B109*B4+C109*C4+D109*D4+E109*E4+F109*F4)/SUM(B4:F4)</f>
        <v>0.05782635059163175</v>
      </c>
    </row>
    <row r="110" spans="1:11" ht="12.75">
      <c r="A110" t="s">
        <v>75</v>
      </c>
      <c r="B110">
        <f>B70*10000/B62</f>
        <v>-0.45033627610387844</v>
      </c>
      <c r="C110">
        <f>C70*10000/C62</f>
        <v>-0.25776478557902655</v>
      </c>
      <c r="D110">
        <f>D70*10000/D62</f>
        <v>-0.20819386392177577</v>
      </c>
      <c r="E110">
        <f>E70*10000/E62</f>
        <v>-0.32210416111771567</v>
      </c>
      <c r="F110">
        <f>F70*10000/F62</f>
        <v>-0.4344442301705846</v>
      </c>
      <c r="G110">
        <f>AVERAGE(C110:E110)</f>
        <v>-0.262687603539506</v>
      </c>
      <c r="H110">
        <f>STDEV(C110:E110)</f>
        <v>0.05711448637885893</v>
      </c>
      <c r="I110">
        <f>(B110*B4+C110*C4+D110*D4+E110*E4+F110*F4)/SUM(B4:F4)</f>
        <v>-0.3127729235520993</v>
      </c>
      <c r="K110">
        <f>EXP(AVERAGE(K103:K107))</f>
        <v>0.033825270915175475</v>
      </c>
    </row>
    <row r="111" spans="1:9" ht="12.75">
      <c r="A111" t="s">
        <v>76</v>
      </c>
      <c r="B111">
        <f>B71*10000/B62</f>
        <v>-0.03423772617382317</v>
      </c>
      <c r="C111">
        <f>C71*10000/C62</f>
        <v>-0.005139840785763211</v>
      </c>
      <c r="D111">
        <f>D71*10000/D62</f>
        <v>0.010493523310436587</v>
      </c>
      <c r="E111">
        <f>E71*10000/E62</f>
        <v>-0.034718364630668526</v>
      </c>
      <c r="F111">
        <f>F71*10000/F62</f>
        <v>-0.0025440412435690004</v>
      </c>
      <c r="G111">
        <f>AVERAGE(C111:E111)</f>
        <v>-0.00978822736866505</v>
      </c>
      <c r="H111">
        <f>STDEV(C111:E111)</f>
        <v>0.022961583703391145</v>
      </c>
      <c r="I111">
        <f>(B111*B4+C111*C4+D111*D4+E111*E4+F111*F4)/SUM(B4:F4)</f>
        <v>-0.012368584547370567</v>
      </c>
    </row>
    <row r="112" spans="1:9" ht="12.75">
      <c r="A112" t="s">
        <v>77</v>
      </c>
      <c r="B112">
        <f>B72*10000/B62</f>
        <v>-0.007614692462753479</v>
      </c>
      <c r="C112">
        <f>C72*10000/C62</f>
        <v>-0.013467412949101015</v>
      </c>
      <c r="D112">
        <f>D72*10000/D62</f>
        <v>-0.017266601091662247</v>
      </c>
      <c r="E112">
        <f>E72*10000/E62</f>
        <v>-0.02239686119234269</v>
      </c>
      <c r="F112">
        <f>F72*10000/F62</f>
        <v>-0.04669985068982108</v>
      </c>
      <c r="G112">
        <f>AVERAGE(C112:E112)</f>
        <v>-0.01771029174436865</v>
      </c>
      <c r="H112">
        <f>STDEV(C112:E112)</f>
        <v>0.004481228350425491</v>
      </c>
      <c r="I112">
        <f>(B112*B4+C112*C4+D112*D4+E112*E4+F112*F4)/SUM(B4:F4)</f>
        <v>-0.020113367341699797</v>
      </c>
    </row>
    <row r="113" spans="1:9" ht="12.75">
      <c r="A113" t="s">
        <v>78</v>
      </c>
      <c r="B113">
        <f>B73*10000/B62</f>
        <v>0.030293473589160853</v>
      </c>
      <c r="C113">
        <f>C73*10000/C62</f>
        <v>0.029537612525531925</v>
      </c>
      <c r="D113">
        <f>D73*10000/D62</f>
        <v>0.02615817863861818</v>
      </c>
      <c r="E113">
        <f>E73*10000/E62</f>
        <v>0.04539819075915944</v>
      </c>
      <c r="F113">
        <f>F73*10000/F62</f>
        <v>0.007737547036657978</v>
      </c>
      <c r="G113">
        <f>AVERAGE(C113:E113)</f>
        <v>0.03369799397443651</v>
      </c>
      <c r="H113">
        <f>STDEV(C113:E113)</f>
        <v>0.010272589593181265</v>
      </c>
      <c r="I113">
        <f>(B113*B4+C113*C4+D113*D4+E113*E4+F113*F4)/SUM(B4:F4)</f>
        <v>0.02974634625830997</v>
      </c>
    </row>
    <row r="114" spans="1:11" ht="12.75">
      <c r="A114" t="s">
        <v>79</v>
      </c>
      <c r="B114">
        <f>B74*10000/B62</f>
        <v>-0.18937613298405234</v>
      </c>
      <c r="C114">
        <f>C74*10000/C62</f>
        <v>-0.18112981901571207</v>
      </c>
      <c r="D114">
        <f>D74*10000/D62</f>
        <v>-0.19355943300828704</v>
      </c>
      <c r="E114">
        <f>E74*10000/E62</f>
        <v>-0.17246429248083878</v>
      </c>
      <c r="F114">
        <f>F74*10000/F62</f>
        <v>-0.13552035020228373</v>
      </c>
      <c r="G114">
        <f>AVERAGE(C114:E114)</f>
        <v>-0.18238451483494597</v>
      </c>
      <c r="H114">
        <f>STDEV(C114:E114)</f>
        <v>0.010603392601771369</v>
      </c>
      <c r="I114">
        <f>(B114*B4+C114*C4+D114*D4+E114*E4+F114*F4)/SUM(B4:F4)</f>
        <v>-0.17714664273205086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-0.0006959459647321619</v>
      </c>
      <c r="C115">
        <f>C75*10000/C62</f>
        <v>0.001955810890493466</v>
      </c>
      <c r="D115">
        <f>D75*10000/D62</f>
        <v>0.0017657791484747272</v>
      </c>
      <c r="E115">
        <f>E75*10000/E62</f>
        <v>0.003433146030357405</v>
      </c>
      <c r="F115">
        <f>F75*10000/F62</f>
        <v>0.0034875958892385366</v>
      </c>
      <c r="G115">
        <f>AVERAGE(C115:E115)</f>
        <v>0.0023849120231085328</v>
      </c>
      <c r="H115">
        <f>STDEV(C115:E115)</f>
        <v>0.0009127562194849406</v>
      </c>
      <c r="I115">
        <f>(B115*B4+C115*C4+D115*D4+E115*E4+F115*F4)/SUM(B4:F4)</f>
        <v>0.002085954152903456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57.575920052504294</v>
      </c>
      <c r="C122">
        <f>C82*10000/C62</f>
        <v>39.808479456731284</v>
      </c>
      <c r="D122">
        <f>D82*10000/D62</f>
        <v>-5.285141736525067</v>
      </c>
      <c r="E122">
        <f>E82*10000/E62</f>
        <v>-24.698017578360407</v>
      </c>
      <c r="F122">
        <f>F82*10000/F62</f>
        <v>-79.08021725102623</v>
      </c>
      <c r="G122">
        <f>AVERAGE(C122:E122)</f>
        <v>3.2751067139486025</v>
      </c>
      <c r="H122">
        <f>STDEV(C122:E122)</f>
        <v>33.0942658187933</v>
      </c>
      <c r="I122">
        <f>(B122*B4+C122*C4+D122*D4+E122*E4+F122*F4)/SUM(B4:F4)</f>
        <v>0.1594268976197157</v>
      </c>
    </row>
    <row r="123" spans="1:9" ht="12.75">
      <c r="A123" t="s">
        <v>83</v>
      </c>
      <c r="B123">
        <f>B83*10000/B62</f>
        <v>2.5887043845307316</v>
      </c>
      <c r="C123">
        <f>C83*10000/C62</f>
        <v>-0.8927205490324172</v>
      </c>
      <c r="D123">
        <f>D83*10000/D62</f>
        <v>-0.7191640109530617</v>
      </c>
      <c r="E123">
        <f>E83*10000/E62</f>
        <v>0.3500873333139527</v>
      </c>
      <c r="F123">
        <f>F83*10000/F62</f>
        <v>3.397297208699344</v>
      </c>
      <c r="G123">
        <f>AVERAGE(C123:E123)</f>
        <v>-0.42059907555717535</v>
      </c>
      <c r="H123">
        <f>STDEV(C123:E123)</f>
        <v>0.6730517243061854</v>
      </c>
      <c r="I123">
        <f>(B123*B4+C123*C4+D123*D4+E123*E4+F123*F4)/SUM(B4:F4)</f>
        <v>0.5242625479626112</v>
      </c>
    </row>
    <row r="124" spans="1:9" ht="12.75">
      <c r="A124" t="s">
        <v>84</v>
      </c>
      <c r="B124">
        <f>B84*10000/B62</f>
        <v>-0.4384436915853536</v>
      </c>
      <c r="C124">
        <f>C84*10000/C62</f>
        <v>2.774439414232627</v>
      </c>
      <c r="D124">
        <f>D84*10000/D62</f>
        <v>3.6621683264013534</v>
      </c>
      <c r="E124">
        <f>E84*10000/E62</f>
        <v>1.4044986840067997</v>
      </c>
      <c r="F124">
        <f>F84*10000/F62</f>
        <v>-0.23762169839870156</v>
      </c>
      <c r="G124">
        <f>AVERAGE(C124:E124)</f>
        <v>2.6137021415469266</v>
      </c>
      <c r="H124">
        <f>STDEV(C124:E124)</f>
        <v>1.1373853378122618</v>
      </c>
      <c r="I124">
        <f>(B124*B4+C124*C4+D124*D4+E124*E4+F124*F4)/SUM(B4:F4)</f>
        <v>1.7913193418180835</v>
      </c>
    </row>
    <row r="125" spans="1:9" ht="12.75">
      <c r="A125" t="s">
        <v>85</v>
      </c>
      <c r="B125">
        <f>B85*10000/B62</f>
        <v>0.052808152265260665</v>
      </c>
      <c r="C125">
        <f>C85*10000/C62</f>
        <v>0.5374935155654261</v>
      </c>
      <c r="D125">
        <f>D85*10000/D62</f>
        <v>-0.1813985727921787</v>
      </c>
      <c r="E125">
        <f>E85*10000/E62</f>
        <v>0.5844859223966609</v>
      </c>
      <c r="F125">
        <f>F85*10000/F62</f>
        <v>-1.4541163584871488</v>
      </c>
      <c r="G125">
        <f>AVERAGE(C125:E125)</f>
        <v>0.31352695505663614</v>
      </c>
      <c r="H125">
        <f>STDEV(C125:E125)</f>
        <v>0.429261610398914</v>
      </c>
      <c r="I125">
        <f>(B125*B4+C125*C4+D125*D4+E125*E4+F125*F4)/SUM(B4:F4)</f>
        <v>0.0402366035279353</v>
      </c>
    </row>
    <row r="126" spans="1:9" ht="12.75">
      <c r="A126" t="s">
        <v>86</v>
      </c>
      <c r="B126">
        <f>B86*10000/B62</f>
        <v>-0.22640096948622299</v>
      </c>
      <c r="C126">
        <f>C86*10000/C62</f>
        <v>-0.06611108613639796</v>
      </c>
      <c r="D126">
        <f>D86*10000/D62</f>
        <v>-0.34435891464575885</v>
      </c>
      <c r="E126">
        <f>E86*10000/E62</f>
        <v>-0.16997602542815712</v>
      </c>
      <c r="F126">
        <f>F86*10000/F62</f>
        <v>1.3716148915693376</v>
      </c>
      <c r="G126">
        <f>AVERAGE(C126:E126)</f>
        <v>-0.19348200873677132</v>
      </c>
      <c r="H126">
        <f>STDEV(C126:E126)</f>
        <v>0.1406053411361827</v>
      </c>
      <c r="I126">
        <f>(B126*B4+C126*C4+D126*D4+E126*E4+F126*F4)/SUM(B4:F4)</f>
        <v>0.010427587620886749</v>
      </c>
    </row>
    <row r="127" spans="1:9" ht="12.75">
      <c r="A127" t="s">
        <v>87</v>
      </c>
      <c r="B127">
        <f>B87*10000/B62</f>
        <v>0.05024226274389324</v>
      </c>
      <c r="C127">
        <f>C87*10000/C62</f>
        <v>0.2261237138542739</v>
      </c>
      <c r="D127">
        <f>D87*10000/D62</f>
        <v>-0.04238030242816885</v>
      </c>
      <c r="E127">
        <f>E87*10000/E62</f>
        <v>-0.2322041895660467</v>
      </c>
      <c r="F127">
        <f>F87*10000/F62</f>
        <v>0.25906541535004535</v>
      </c>
      <c r="G127">
        <f>AVERAGE(C127:E127)</f>
        <v>-0.016153592713313875</v>
      </c>
      <c r="H127">
        <f>STDEV(C127:E127)</f>
        <v>0.23028677120118543</v>
      </c>
      <c r="I127">
        <f>(B127*B4+C127*C4+D127*D4+E127*E4+F127*F4)/SUM(B4:F4)</f>
        <v>0.030142477281180635</v>
      </c>
    </row>
    <row r="128" spans="1:9" ht="12.75">
      <c r="A128" t="s">
        <v>88</v>
      </c>
      <c r="B128">
        <f>B88*10000/B62</f>
        <v>-0.046511793605028794</v>
      </c>
      <c r="C128">
        <f>C88*10000/C62</f>
        <v>0.4024924427829888</v>
      </c>
      <c r="D128">
        <f>D88*10000/D62</f>
        <v>0.2325284236246781</v>
      </c>
      <c r="E128">
        <f>E88*10000/E62</f>
        <v>0.514970573657829</v>
      </c>
      <c r="F128">
        <f>F88*10000/F62</f>
        <v>0.3882570770974486</v>
      </c>
      <c r="G128">
        <f>AVERAGE(C128:E128)</f>
        <v>0.38333048002183195</v>
      </c>
      <c r="H128">
        <f>STDEV(C128:E128)</f>
        <v>0.14219274820286096</v>
      </c>
      <c r="I128">
        <f>(B128*B4+C128*C4+D128*D4+E128*E4+F128*F4)/SUM(B4:F4)</f>
        <v>0.3217784241554515</v>
      </c>
    </row>
    <row r="129" spans="1:9" ht="12.75">
      <c r="A129" t="s">
        <v>89</v>
      </c>
      <c r="B129">
        <f>B89*10000/B62</f>
        <v>0.03592929999223678</v>
      </c>
      <c r="C129">
        <f>C89*10000/C62</f>
        <v>0.05289129786529547</v>
      </c>
      <c r="D129">
        <f>D89*10000/D62</f>
        <v>-0.051413614459253416</v>
      </c>
      <c r="E129">
        <f>E89*10000/E62</f>
        <v>0.03559268156606829</v>
      </c>
      <c r="F129">
        <f>F89*10000/F62</f>
        <v>-0.05520367169868484</v>
      </c>
      <c r="G129">
        <f>AVERAGE(C129:E129)</f>
        <v>0.012356788324036782</v>
      </c>
      <c r="H129">
        <f>STDEV(C129:E129)</f>
        <v>0.0558999886835791</v>
      </c>
      <c r="I129">
        <f>(B129*B4+C129*C4+D129*D4+E129*E4+F129*F4)/SUM(B4:F4)</f>
        <v>0.006777542185557329</v>
      </c>
    </row>
    <row r="130" spans="1:9" ht="12.75">
      <c r="A130" t="s">
        <v>90</v>
      </c>
      <c r="B130">
        <f>B90*10000/B62</f>
        <v>-0.01986492420863531</v>
      </c>
      <c r="C130">
        <f>C90*10000/C62</f>
        <v>-0.08208322569997267</v>
      </c>
      <c r="D130">
        <f>D90*10000/D62</f>
        <v>-0.06121790639774482</v>
      </c>
      <c r="E130">
        <f>E90*10000/E62</f>
        <v>0.056943545947943985</v>
      </c>
      <c r="F130">
        <f>F90*10000/F62</f>
        <v>0.13910933655139596</v>
      </c>
      <c r="G130">
        <f>AVERAGE(C130:E130)</f>
        <v>-0.028785862049924504</v>
      </c>
      <c r="H130">
        <f>STDEV(C130:E130)</f>
        <v>0.07497325479225728</v>
      </c>
      <c r="I130">
        <f>(B130*B4+C130*C4+D130*D4+E130*E4+F130*F4)/SUM(B4:F4)</f>
        <v>-0.005099812802700142</v>
      </c>
    </row>
    <row r="131" spans="1:9" ht="12.75">
      <c r="A131" t="s">
        <v>91</v>
      </c>
      <c r="B131">
        <f>B91*10000/B62</f>
        <v>-0.008763028788295516</v>
      </c>
      <c r="C131">
        <f>C91*10000/C62</f>
        <v>0.02624998157413307</v>
      </c>
      <c r="D131">
        <f>D91*10000/D62</f>
        <v>-0.02261759407070688</v>
      </c>
      <c r="E131">
        <f>E91*10000/E62</f>
        <v>-0.03612763229862755</v>
      </c>
      <c r="F131">
        <f>F91*10000/F62</f>
        <v>0.06140742162828963</v>
      </c>
      <c r="G131">
        <f>AVERAGE(C131:E131)</f>
        <v>-0.010831748265067121</v>
      </c>
      <c r="H131">
        <f>STDEV(C131:E131)</f>
        <v>0.03281647907881864</v>
      </c>
      <c r="I131">
        <f>(B131*B4+C131*C4+D131*D4+E131*E4+F131*F4)/SUM(B4:F4)</f>
        <v>-0.0009011839937698623</v>
      </c>
    </row>
    <row r="132" spans="1:9" ht="12.75">
      <c r="A132" t="s">
        <v>92</v>
      </c>
      <c r="B132">
        <f>B92*10000/B62</f>
        <v>0.008224135634663262</v>
      </c>
      <c r="C132">
        <f>C92*10000/C62</f>
        <v>0.041852705295218416</v>
      </c>
      <c r="D132">
        <f>D92*10000/D62</f>
        <v>0.018267429669934207</v>
      </c>
      <c r="E132">
        <f>E92*10000/E62</f>
        <v>0.08637370607579975</v>
      </c>
      <c r="F132">
        <f>F92*10000/F62</f>
        <v>0.09263183369291747</v>
      </c>
      <c r="G132">
        <f>AVERAGE(C132:E132)</f>
        <v>0.04883128034698412</v>
      </c>
      <c r="H132">
        <f>STDEV(C132:E132)</f>
        <v>0.03458528016053773</v>
      </c>
      <c r="I132">
        <f>(B132*B4+C132*C4+D132*D4+E132*E4+F132*F4)/SUM(B4:F4)</f>
        <v>0.04879831394730538</v>
      </c>
    </row>
    <row r="133" spans="1:9" ht="12.75">
      <c r="A133" t="s">
        <v>93</v>
      </c>
      <c r="B133">
        <f>B93*10000/B62</f>
        <v>0.07985050242141101</v>
      </c>
      <c r="C133">
        <f>C93*10000/C62</f>
        <v>0.08052215963229836</v>
      </c>
      <c r="D133">
        <f>D93*10000/D62</f>
        <v>0.07553962103922797</v>
      </c>
      <c r="E133">
        <f>E93*10000/E62</f>
        <v>0.05804990685073902</v>
      </c>
      <c r="F133">
        <f>F93*10000/F62</f>
        <v>0.06810419297379507</v>
      </c>
      <c r="G133">
        <f>AVERAGE(C133:E133)</f>
        <v>0.07137056250742178</v>
      </c>
      <c r="H133">
        <f>STDEV(C133:E133)</f>
        <v>0.011801962677910614</v>
      </c>
      <c r="I133">
        <f>(B133*B4+C133*C4+D133*D4+E133*E4+F133*F4)/SUM(B4:F4)</f>
        <v>0.07216145489114192</v>
      </c>
    </row>
    <row r="134" spans="1:9" ht="12.75">
      <c r="A134" t="s">
        <v>94</v>
      </c>
      <c r="B134">
        <f>B94*10000/B62</f>
        <v>-0.009730691800057895</v>
      </c>
      <c r="C134">
        <f>C94*10000/C62</f>
        <v>-0.00809258515130129</v>
      </c>
      <c r="D134">
        <f>D94*10000/D62</f>
        <v>-1.5524040773491526E-05</v>
      </c>
      <c r="E134">
        <f>E94*10000/E62</f>
        <v>0.005830632398754426</v>
      </c>
      <c r="F134">
        <f>F94*10000/F62</f>
        <v>-0.02884296459682706</v>
      </c>
      <c r="G134">
        <f>AVERAGE(C134:E134)</f>
        <v>-0.0007591589311067853</v>
      </c>
      <c r="H134">
        <f>STDEV(C134:E134)</f>
        <v>0.006991333304466011</v>
      </c>
      <c r="I134">
        <f>(B134*B4+C134*C4+D134*D4+E134*E4+F134*F4)/SUM(B4:F4)</f>
        <v>-0.005801971199422012</v>
      </c>
    </row>
    <row r="135" spans="1:9" ht="12.75">
      <c r="A135" t="s">
        <v>95</v>
      </c>
      <c r="B135">
        <f>B95*10000/B62</f>
        <v>0.0040531083769925836</v>
      </c>
      <c r="C135">
        <f>C95*10000/C62</f>
        <v>0.004987141969419882</v>
      </c>
      <c r="D135">
        <f>D95*10000/D62</f>
        <v>-0.0009014784863277182</v>
      </c>
      <c r="E135">
        <f>E95*10000/E62</f>
        <v>0.0024483020216489763</v>
      </c>
      <c r="F135">
        <f>F95*10000/F62</f>
        <v>0.005382772237171849</v>
      </c>
      <c r="G135">
        <f>AVERAGE(C135:E135)</f>
        <v>0.0021779885015803797</v>
      </c>
      <c r="H135">
        <f>STDEV(C135:E135)</f>
        <v>0.0029536019987992925</v>
      </c>
      <c r="I135">
        <f>(B135*B4+C135*C4+D135*D4+E135*E4+F135*F4)/SUM(B4:F4)</f>
        <v>0.002877375277360348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2005-12-19T09:13:12Z</cp:lastPrinted>
  <dcterms:created xsi:type="dcterms:W3CDTF">2005-12-19T09:13:12Z</dcterms:created>
  <dcterms:modified xsi:type="dcterms:W3CDTF">2005-12-19T11:14:58Z</dcterms:modified>
  <cp:category/>
  <cp:version/>
  <cp:contentType/>
  <cp:contentStatus/>
</cp:coreProperties>
</file>