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<sst xmlns="http://schemas.openxmlformats.org/spreadsheetml/2006/main" count="204" uniqueCount="98">
  <si>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20/12/2005       10:43:35</t>
  </si>
  <si>
    <t>LISSNER</t>
  </si>
  <si>
    <t>HCMQAP775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</si>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</sst>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003038"/>
        <c:axId val="23020191"/>
      </c:lineChart>
      <c:catAx>
        <c:axId val="21003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20191"/>
        <c:crosses val="autoZero"/>
        <c:auto val="1"/>
        <c:lblOffset val="100"/>
        <c:noMultiLvlLbl val="0"/>
      </c:catAx>
      <c:valAx>
        <c:axId val="2302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030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-0.003748</v>
      </c>
      <c r="D4" s="12">
        <v>-0.003747</v>
      </c>
      <c r="E4" s="12">
        <v>-0.003747</v>
      </c>
      <c r="F4" s="24">
        <v>-0.002071</v>
      </c>
      <c r="G4" s="34">
        <v>-0.011678</v>
      </c>
    </row>
    <row r="5" spans="1:7" ht="12.75" thickBot="1">
      <c r="A5" s="44" t="s">
        <v>13</v>
      </c>
      <c r="B5" s="45">
        <v>2.972412</v>
      </c>
      <c r="C5" s="46">
        <v>0.997664</v>
      </c>
      <c r="D5" s="46">
        <v>0.33124</v>
      </c>
      <c r="E5" s="46">
        <v>-1.109387</v>
      </c>
      <c r="F5" s="47">
        <v>-3.62431</v>
      </c>
      <c r="G5" s="48">
        <v>4.428535</v>
      </c>
    </row>
    <row r="6" spans="1:7" ht="12.75" thickTop="1">
      <c r="A6" s="6" t="s">
        <v>14</v>
      </c>
      <c r="B6" s="39">
        <v>88.1081</v>
      </c>
      <c r="C6" s="40">
        <v>-50.71964</v>
      </c>
      <c r="D6" s="40">
        <v>40.26467</v>
      </c>
      <c r="E6" s="40">
        <v>-58.77374</v>
      </c>
      <c r="F6" s="41">
        <v>29.14292</v>
      </c>
      <c r="G6" s="42">
        <v>0.0004199025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1.442152</v>
      </c>
      <c r="C8" s="13">
        <v>0.404206</v>
      </c>
      <c r="D8" s="13">
        <v>1.235811</v>
      </c>
      <c r="E8" s="13">
        <v>-0.1253637</v>
      </c>
      <c r="F8" s="25">
        <v>-5.998725</v>
      </c>
      <c r="G8" s="35">
        <v>-0.2239965</v>
      </c>
    </row>
    <row r="9" spans="1:7" ht="12">
      <c r="A9" s="20" t="s">
        <v>17</v>
      </c>
      <c r="B9" s="29">
        <v>0.4728496</v>
      </c>
      <c r="C9" s="13">
        <v>0.6248127</v>
      </c>
      <c r="D9" s="13">
        <v>0.1929647</v>
      </c>
      <c r="E9" s="13">
        <v>-0.2557157</v>
      </c>
      <c r="F9" s="25">
        <v>-1.260024</v>
      </c>
      <c r="G9" s="35">
        <v>0.03637179</v>
      </c>
    </row>
    <row r="10" spans="1:7" ht="12">
      <c r="A10" s="20" t="s">
        <v>18</v>
      </c>
      <c r="B10" s="29">
        <v>-0.694375</v>
      </c>
      <c r="C10" s="13">
        <v>0.1667558</v>
      </c>
      <c r="D10" s="13">
        <v>-0.6785528</v>
      </c>
      <c r="E10" s="13">
        <v>0.7645072</v>
      </c>
      <c r="F10" s="25">
        <v>1.484543</v>
      </c>
      <c r="G10" s="35">
        <v>0.1574791</v>
      </c>
    </row>
    <row r="11" spans="1:7" ht="12">
      <c r="A11" s="21" t="s">
        <v>19</v>
      </c>
      <c r="B11" s="31">
        <v>1.396434</v>
      </c>
      <c r="C11" s="15">
        <v>0.08870488</v>
      </c>
      <c r="D11" s="15">
        <v>1.022959</v>
      </c>
      <c r="E11" s="15">
        <v>0.8538231</v>
      </c>
      <c r="F11" s="27">
        <v>12.34123</v>
      </c>
      <c r="G11" s="37">
        <v>2.316766</v>
      </c>
    </row>
    <row r="12" spans="1:7" ht="12">
      <c r="A12" s="20" t="s">
        <v>20</v>
      </c>
      <c r="B12" s="29">
        <v>-0.1334427</v>
      </c>
      <c r="C12" s="13">
        <v>-0.2598989</v>
      </c>
      <c r="D12" s="13">
        <v>-0.2245417</v>
      </c>
      <c r="E12" s="13">
        <v>-0.09100784</v>
      </c>
      <c r="F12" s="25">
        <v>-0.4369627</v>
      </c>
      <c r="G12" s="35">
        <v>-0.2159478</v>
      </c>
    </row>
    <row r="13" spans="1:7" ht="12">
      <c r="A13" s="20" t="s">
        <v>21</v>
      </c>
      <c r="B13" s="29">
        <v>0.2133199</v>
      </c>
      <c r="C13" s="13">
        <v>0.338001</v>
      </c>
      <c r="D13" s="13">
        <v>0.1444703</v>
      </c>
      <c r="E13" s="13">
        <v>0.03447584</v>
      </c>
      <c r="F13" s="25">
        <v>0.03988083</v>
      </c>
      <c r="G13" s="35">
        <v>0.1606713</v>
      </c>
    </row>
    <row r="14" spans="1:7" ht="12">
      <c r="A14" s="20" t="s">
        <v>22</v>
      </c>
      <c r="B14" s="29">
        <v>-0.01276103</v>
      </c>
      <c r="C14" s="13">
        <v>0.2156591</v>
      </c>
      <c r="D14" s="13">
        <v>0.01839694</v>
      </c>
      <c r="E14" s="13">
        <v>0.1149366</v>
      </c>
      <c r="F14" s="25">
        <v>0.2209481</v>
      </c>
      <c r="G14" s="35">
        <v>0.1115178</v>
      </c>
    </row>
    <row r="15" spans="1:7" ht="12">
      <c r="A15" s="21" t="s">
        <v>23</v>
      </c>
      <c r="B15" s="31">
        <v>-0.4873098</v>
      </c>
      <c r="C15" s="15">
        <v>-0.2828662</v>
      </c>
      <c r="D15" s="15">
        <v>-0.1685747</v>
      </c>
      <c r="E15" s="15">
        <v>-0.1678283</v>
      </c>
      <c r="F15" s="27">
        <v>-0.3864877</v>
      </c>
      <c r="G15" s="37">
        <v>-0.2711394</v>
      </c>
    </row>
    <row r="16" spans="1:7" ht="12">
      <c r="A16" s="20" t="s">
        <v>24</v>
      </c>
      <c r="B16" s="29">
        <v>-0.0570376</v>
      </c>
      <c r="C16" s="13">
        <v>-0.07684451</v>
      </c>
      <c r="D16" s="13">
        <v>-0.02678388</v>
      </c>
      <c r="E16" s="13">
        <v>-0.01232766</v>
      </c>
      <c r="F16" s="25">
        <v>-0.06039237</v>
      </c>
      <c r="G16" s="35">
        <v>-0.04421414</v>
      </c>
    </row>
    <row r="17" spans="1:7" ht="12">
      <c r="A17" s="20" t="s">
        <v>25</v>
      </c>
      <c r="B17" s="29">
        <v>-0.04038643</v>
      </c>
      <c r="C17" s="13">
        <v>-0.01407747</v>
      </c>
      <c r="D17" s="13">
        <v>-0.02617724</v>
      </c>
      <c r="E17" s="13">
        <v>-0.01653342</v>
      </c>
      <c r="F17" s="25">
        <v>-0.006662224</v>
      </c>
      <c r="G17" s="35">
        <v>-0.02041083</v>
      </c>
    </row>
    <row r="18" spans="1:7" ht="12">
      <c r="A18" s="20" t="s">
        <v>26</v>
      </c>
      <c r="B18" s="29">
        <v>0.007634202</v>
      </c>
      <c r="C18" s="13">
        <v>0.04318502</v>
      </c>
      <c r="D18" s="13">
        <v>0.02317282</v>
      </c>
      <c r="E18" s="13">
        <v>0.029133</v>
      </c>
      <c r="F18" s="25">
        <v>-0.0177426</v>
      </c>
      <c r="G18" s="35">
        <v>0.02172947</v>
      </c>
    </row>
    <row r="19" spans="1:7" ht="12">
      <c r="A19" s="21" t="s">
        <v>27</v>
      </c>
      <c r="B19" s="31">
        <v>-0.2041303</v>
      </c>
      <c r="C19" s="15">
        <v>-0.1802723</v>
      </c>
      <c r="D19" s="15">
        <v>-0.1931214</v>
      </c>
      <c r="E19" s="15">
        <v>-0.1884517</v>
      </c>
      <c r="F19" s="27">
        <v>-0.1441935</v>
      </c>
      <c r="G19" s="37">
        <v>-0.1839964</v>
      </c>
    </row>
    <row r="20" spans="1:7" ht="12.75" thickBot="1">
      <c r="A20" s="44" t="s">
        <v>28</v>
      </c>
      <c r="B20" s="45">
        <v>0.002906081</v>
      </c>
      <c r="C20" s="46">
        <v>-0.0001238625</v>
      </c>
      <c r="D20" s="46">
        <v>0.006191815</v>
      </c>
      <c r="E20" s="46">
        <v>-0.0004858119</v>
      </c>
      <c r="F20" s="47">
        <v>-0.005411978</v>
      </c>
      <c r="G20" s="48">
        <v>0.001044905</v>
      </c>
    </row>
    <row r="21" spans="1:7" ht="12.75" thickTop="1">
      <c r="A21" s="6" t="s">
        <v>29</v>
      </c>
      <c r="B21" s="39">
        <v>-59.61851</v>
      </c>
      <c r="C21" s="40">
        <v>34.12806</v>
      </c>
      <c r="D21" s="40">
        <v>-21.91207</v>
      </c>
      <c r="E21" s="40">
        <v>2.265681</v>
      </c>
      <c r="F21" s="41">
        <v>38.87618</v>
      </c>
      <c r="G21" s="43">
        <v>0.005156288</v>
      </c>
    </row>
    <row r="22" spans="1:7" ht="12">
      <c r="A22" s="20" t="s">
        <v>30</v>
      </c>
      <c r="B22" s="29">
        <v>59.44893</v>
      </c>
      <c r="C22" s="13">
        <v>19.95331</v>
      </c>
      <c r="D22" s="13">
        <v>6.624796</v>
      </c>
      <c r="E22" s="13">
        <v>-22.18779</v>
      </c>
      <c r="F22" s="25">
        <v>-72.48746</v>
      </c>
      <c r="G22" s="36">
        <v>0</v>
      </c>
    </row>
    <row r="23" spans="1:7" ht="12">
      <c r="A23" s="20" t="s">
        <v>31</v>
      </c>
      <c r="B23" s="29">
        <v>1.410675</v>
      </c>
      <c r="C23" s="13">
        <v>-1.78236</v>
      </c>
      <c r="D23" s="13">
        <v>1.207218</v>
      </c>
      <c r="E23" s="13">
        <v>-0.4720621</v>
      </c>
      <c r="F23" s="25">
        <v>6.683771</v>
      </c>
      <c r="G23" s="35">
        <v>0.8414419</v>
      </c>
    </row>
    <row r="24" spans="1:7" ht="12">
      <c r="A24" s="20" t="s">
        <v>32</v>
      </c>
      <c r="B24" s="29">
        <v>4.573164</v>
      </c>
      <c r="C24" s="13">
        <v>4.01911</v>
      </c>
      <c r="D24" s="13">
        <v>2.657279</v>
      </c>
      <c r="E24" s="13">
        <v>4.120761</v>
      </c>
      <c r="F24" s="25">
        <v>3.326157</v>
      </c>
      <c r="G24" s="35">
        <v>3.704184</v>
      </c>
    </row>
    <row r="25" spans="1:7" ht="12">
      <c r="A25" s="20" t="s">
        <v>33</v>
      </c>
      <c r="B25" s="29">
        <v>-0.786036</v>
      </c>
      <c r="C25" s="13">
        <v>-0.9748738</v>
      </c>
      <c r="D25" s="13">
        <v>0.3632064</v>
      </c>
      <c r="E25" s="13">
        <v>-0.2481253</v>
      </c>
      <c r="F25" s="25">
        <v>-1.223575</v>
      </c>
      <c r="G25" s="35">
        <v>-0.4837513</v>
      </c>
    </row>
    <row r="26" spans="1:7" ht="12">
      <c r="A26" s="21" t="s">
        <v>34</v>
      </c>
      <c r="B26" s="31">
        <v>-0.1556154</v>
      </c>
      <c r="C26" s="15">
        <v>0.07131781</v>
      </c>
      <c r="D26" s="15">
        <v>-0.6775397</v>
      </c>
      <c r="E26" s="15">
        <v>-0.2269803</v>
      </c>
      <c r="F26" s="27">
        <v>2.076016</v>
      </c>
      <c r="G26" s="37">
        <v>0.05300604</v>
      </c>
    </row>
    <row r="27" spans="1:7" ht="12">
      <c r="A27" s="20" t="s">
        <v>35</v>
      </c>
      <c r="B27" s="29">
        <v>0.01524157</v>
      </c>
      <c r="C27" s="13">
        <v>0.01458618</v>
      </c>
      <c r="D27" s="13">
        <v>0.1134569</v>
      </c>
      <c r="E27" s="13">
        <v>0.2305964</v>
      </c>
      <c r="F27" s="25">
        <v>0.09537042</v>
      </c>
      <c r="G27" s="35">
        <v>0.1011901</v>
      </c>
    </row>
    <row r="28" spans="1:7" ht="12">
      <c r="A28" s="20" t="s">
        <v>36</v>
      </c>
      <c r="B28" s="29">
        <v>0.248156</v>
      </c>
      <c r="C28" s="13">
        <v>-0.01722936</v>
      </c>
      <c r="D28" s="13">
        <v>0.1026702</v>
      </c>
      <c r="E28" s="13">
        <v>0.3643898</v>
      </c>
      <c r="F28" s="25">
        <v>0.6504846</v>
      </c>
      <c r="G28" s="35">
        <v>0.230748</v>
      </c>
    </row>
    <row r="29" spans="1:7" ht="12">
      <c r="A29" s="20" t="s">
        <v>37</v>
      </c>
      <c r="B29" s="29">
        <v>-0.10703</v>
      </c>
      <c r="C29" s="13">
        <v>0.02728672</v>
      </c>
      <c r="D29" s="13">
        <v>-0.007027295</v>
      </c>
      <c r="E29" s="13">
        <v>0.02599635</v>
      </c>
      <c r="F29" s="25">
        <v>-0.124187</v>
      </c>
      <c r="G29" s="35">
        <v>-0.02091838</v>
      </c>
    </row>
    <row r="30" spans="1:7" ht="12">
      <c r="A30" s="21" t="s">
        <v>38</v>
      </c>
      <c r="B30" s="31">
        <v>0.02179208</v>
      </c>
      <c r="C30" s="15">
        <v>0.06654628</v>
      </c>
      <c r="D30" s="15">
        <v>-0.08780566</v>
      </c>
      <c r="E30" s="15">
        <v>-0.09661921</v>
      </c>
      <c r="F30" s="27">
        <v>0.3130255</v>
      </c>
      <c r="G30" s="37">
        <v>0.01644027</v>
      </c>
    </row>
    <row r="31" spans="1:7" ht="12">
      <c r="A31" s="20" t="s">
        <v>39</v>
      </c>
      <c r="B31" s="29">
        <v>-0.02273781</v>
      </c>
      <c r="C31" s="13">
        <v>0.02987989</v>
      </c>
      <c r="D31" s="13">
        <v>-0.001758572</v>
      </c>
      <c r="E31" s="13">
        <v>0.04508032</v>
      </c>
      <c r="F31" s="25">
        <v>-0.02334076</v>
      </c>
      <c r="G31" s="35">
        <v>0.01121277</v>
      </c>
    </row>
    <row r="32" spans="1:7" ht="12">
      <c r="A32" s="20" t="s">
        <v>40</v>
      </c>
      <c r="B32" s="29">
        <v>0.02297967</v>
      </c>
      <c r="C32" s="13">
        <v>-0.01493886</v>
      </c>
      <c r="D32" s="13">
        <v>0.02307884</v>
      </c>
      <c r="E32" s="13">
        <v>0.03999852</v>
      </c>
      <c r="F32" s="25">
        <v>0.07112452</v>
      </c>
      <c r="G32" s="35">
        <v>0.0243752</v>
      </c>
    </row>
    <row r="33" spans="1:7" ht="12">
      <c r="A33" s="20" t="s">
        <v>41</v>
      </c>
      <c r="B33" s="29">
        <v>0.09505302</v>
      </c>
      <c r="C33" s="13">
        <v>0.07265003</v>
      </c>
      <c r="D33" s="13">
        <v>0.07504519</v>
      </c>
      <c r="E33" s="13">
        <v>0.07640324</v>
      </c>
      <c r="F33" s="25">
        <v>0.03272524</v>
      </c>
      <c r="G33" s="35">
        <v>0.0720706</v>
      </c>
    </row>
    <row r="34" spans="1:7" ht="12">
      <c r="A34" s="21" t="s">
        <v>42</v>
      </c>
      <c r="B34" s="31">
        <v>-0.007785889</v>
      </c>
      <c r="C34" s="15">
        <v>0.007926871</v>
      </c>
      <c r="D34" s="15">
        <v>-0.01204423</v>
      </c>
      <c r="E34" s="15">
        <v>-0.005046158</v>
      </c>
      <c r="F34" s="27">
        <v>-0.01881551</v>
      </c>
      <c r="G34" s="37">
        <v>-0.005830265</v>
      </c>
    </row>
    <row r="35" spans="1:7" ht="12.75" thickBot="1">
      <c r="A35" s="22" t="s">
        <v>43</v>
      </c>
      <c r="B35" s="32">
        <v>-0.00381577</v>
      </c>
      <c r="C35" s="16">
        <v>-0.004710329</v>
      </c>
      <c r="D35" s="16">
        <v>-0.001626191</v>
      </c>
      <c r="E35" s="16">
        <v>-0.003727336</v>
      </c>
      <c r="F35" s="28">
        <v>-0.001030134</v>
      </c>
      <c r="G35" s="38">
        <v>-0.003112599</v>
      </c>
    </row>
    <row r="36" spans="1:7" ht="12">
      <c r="A36" s="4" t="s">
        <v>44</v>
      </c>
      <c r="B36" s="3">
        <v>21.30737</v>
      </c>
      <c r="C36" s="3">
        <v>21.30432</v>
      </c>
      <c r="D36" s="3">
        <v>21.31348</v>
      </c>
      <c r="E36" s="3">
        <v>21.31043</v>
      </c>
      <c r="F36" s="3">
        <v>21.32263</v>
      </c>
      <c r="G36" s="3"/>
    </row>
    <row r="37" spans="1:6" ht="12">
      <c r="A37" s="4" t="s">
        <v>45</v>
      </c>
      <c r="B37" s="2">
        <v>-0.1108805</v>
      </c>
      <c r="C37" s="2">
        <v>-0.05442302</v>
      </c>
      <c r="D37" s="2">
        <v>-0.02441406</v>
      </c>
      <c r="E37" s="2">
        <v>-0.01729329</v>
      </c>
      <c r="F37" s="2">
        <v>-0.01068115</v>
      </c>
    </row>
    <row r="38" spans="1:7" ht="12">
      <c r="A38" s="4" t="s">
        <v>53</v>
      </c>
      <c r="B38" s="2">
        <v>-0.000149176</v>
      </c>
      <c r="C38" s="2">
        <v>8.610728E-05</v>
      </c>
      <c r="D38" s="2">
        <v>-6.842524E-05</v>
      </c>
      <c r="E38" s="2">
        <v>9.992341E-05</v>
      </c>
      <c r="F38" s="2">
        <v>-4.906131E-05</v>
      </c>
      <c r="G38" s="2">
        <v>0.0002301384</v>
      </c>
    </row>
    <row r="39" spans="1:7" ht="12.75" thickBot="1">
      <c r="A39" s="4" t="s">
        <v>54</v>
      </c>
      <c r="B39" s="2">
        <v>0.0001022383</v>
      </c>
      <c r="C39" s="2">
        <v>-5.818952E-05</v>
      </c>
      <c r="D39" s="2">
        <v>3.729586E-05</v>
      </c>
      <c r="E39" s="2">
        <v>0</v>
      </c>
      <c r="F39" s="2">
        <v>-6.644514E-05</v>
      </c>
      <c r="G39" s="2">
        <v>0.0007297602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3.116468</v>
      </c>
      <c r="F40" s="17" t="s">
        <v>48</v>
      </c>
      <c r="G40" s="8">
        <v>54.926627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0.003748</v>
      </c>
      <c r="D4">
        <v>0.003747</v>
      </c>
      <c r="E4">
        <v>0.003747</v>
      </c>
      <c r="F4">
        <v>0.002071</v>
      </c>
      <c r="G4">
        <v>0.011678</v>
      </c>
    </row>
    <row r="5" spans="1:7" ht="12.75">
      <c r="A5" t="s">
        <v>13</v>
      </c>
      <c r="B5">
        <v>2.972412</v>
      </c>
      <c r="C5">
        <v>0.997664</v>
      </c>
      <c r="D5">
        <v>0.33124</v>
      </c>
      <c r="E5">
        <v>-1.109387</v>
      </c>
      <c r="F5">
        <v>-3.62431</v>
      </c>
      <c r="G5">
        <v>4.428535</v>
      </c>
    </row>
    <row r="6" spans="1:7" ht="12.75">
      <c r="A6" t="s">
        <v>14</v>
      </c>
      <c r="B6" s="49">
        <v>88.1081</v>
      </c>
      <c r="C6" s="49">
        <v>-50.71964</v>
      </c>
      <c r="D6" s="49">
        <v>40.26467</v>
      </c>
      <c r="E6" s="49">
        <v>-58.77374</v>
      </c>
      <c r="F6" s="49">
        <v>29.14292</v>
      </c>
      <c r="G6" s="49">
        <v>0.0004199025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1.442152</v>
      </c>
      <c r="C8" s="49">
        <v>0.404206</v>
      </c>
      <c r="D8" s="49">
        <v>1.235811</v>
      </c>
      <c r="E8" s="49">
        <v>-0.1253637</v>
      </c>
      <c r="F8" s="49">
        <v>-5.998725</v>
      </c>
      <c r="G8" s="49">
        <v>-0.2239965</v>
      </c>
    </row>
    <row r="9" spans="1:7" ht="12.75">
      <c r="A9" t="s">
        <v>17</v>
      </c>
      <c r="B9" s="49">
        <v>0.4728496</v>
      </c>
      <c r="C9" s="49">
        <v>0.6248127</v>
      </c>
      <c r="D9" s="49">
        <v>0.1929647</v>
      </c>
      <c r="E9" s="49">
        <v>-0.2557157</v>
      </c>
      <c r="F9" s="49">
        <v>-1.260024</v>
      </c>
      <c r="G9" s="49">
        <v>0.03637179</v>
      </c>
    </row>
    <row r="10" spans="1:7" ht="12.75">
      <c r="A10" t="s">
        <v>18</v>
      </c>
      <c r="B10" s="49">
        <v>-0.694375</v>
      </c>
      <c r="C10" s="49">
        <v>0.1667558</v>
      </c>
      <c r="D10" s="49">
        <v>-0.6785528</v>
      </c>
      <c r="E10" s="49">
        <v>0.7645072</v>
      </c>
      <c r="F10" s="49">
        <v>1.484543</v>
      </c>
      <c r="G10" s="49">
        <v>0.1574791</v>
      </c>
    </row>
    <row r="11" spans="1:7" ht="12.75">
      <c r="A11" t="s">
        <v>19</v>
      </c>
      <c r="B11" s="49">
        <v>1.396434</v>
      </c>
      <c r="C11" s="49">
        <v>0.08870488</v>
      </c>
      <c r="D11" s="49">
        <v>1.022959</v>
      </c>
      <c r="E11" s="49">
        <v>0.8538231</v>
      </c>
      <c r="F11" s="49">
        <v>12.34123</v>
      </c>
      <c r="G11" s="49">
        <v>2.316766</v>
      </c>
    </row>
    <row r="12" spans="1:7" ht="12.75">
      <c r="A12" t="s">
        <v>20</v>
      </c>
      <c r="B12" s="49">
        <v>-0.1334427</v>
      </c>
      <c r="C12" s="49">
        <v>-0.2598989</v>
      </c>
      <c r="D12" s="49">
        <v>-0.2245417</v>
      </c>
      <c r="E12" s="49">
        <v>-0.09100784</v>
      </c>
      <c r="F12" s="49">
        <v>-0.4369627</v>
      </c>
      <c r="G12" s="49">
        <v>-0.2159478</v>
      </c>
    </row>
    <row r="13" spans="1:7" ht="12.75">
      <c r="A13" t="s">
        <v>21</v>
      </c>
      <c r="B13" s="49">
        <v>0.2133199</v>
      </c>
      <c r="C13" s="49">
        <v>0.338001</v>
      </c>
      <c r="D13" s="49">
        <v>0.1444703</v>
      </c>
      <c r="E13" s="49">
        <v>0.03447584</v>
      </c>
      <c r="F13" s="49">
        <v>0.03988083</v>
      </c>
      <c r="G13" s="49">
        <v>0.1606713</v>
      </c>
    </row>
    <row r="14" spans="1:7" ht="12.75">
      <c r="A14" t="s">
        <v>22</v>
      </c>
      <c r="B14" s="49">
        <v>-0.01276103</v>
      </c>
      <c r="C14" s="49">
        <v>0.2156591</v>
      </c>
      <c r="D14" s="49">
        <v>0.01839694</v>
      </c>
      <c r="E14" s="49">
        <v>0.1149366</v>
      </c>
      <c r="F14" s="49">
        <v>0.2209481</v>
      </c>
      <c r="G14" s="49">
        <v>0.1115178</v>
      </c>
    </row>
    <row r="15" spans="1:7" ht="12.75">
      <c r="A15" t="s">
        <v>23</v>
      </c>
      <c r="B15" s="49">
        <v>-0.4873098</v>
      </c>
      <c r="C15" s="49">
        <v>-0.2828662</v>
      </c>
      <c r="D15" s="49">
        <v>-0.1685747</v>
      </c>
      <c r="E15" s="49">
        <v>-0.1678283</v>
      </c>
      <c r="F15" s="49">
        <v>-0.3864877</v>
      </c>
      <c r="G15" s="49">
        <v>-0.2711394</v>
      </c>
    </row>
    <row r="16" spans="1:7" ht="12.75">
      <c r="A16" t="s">
        <v>24</v>
      </c>
      <c r="B16" s="49">
        <v>-0.0570376</v>
      </c>
      <c r="C16" s="49">
        <v>-0.07684451</v>
      </c>
      <c r="D16" s="49">
        <v>-0.02678388</v>
      </c>
      <c r="E16" s="49">
        <v>-0.01232766</v>
      </c>
      <c r="F16" s="49">
        <v>-0.06039237</v>
      </c>
      <c r="G16" s="49">
        <v>-0.04421414</v>
      </c>
    </row>
    <row r="17" spans="1:7" ht="12.75">
      <c r="A17" t="s">
        <v>25</v>
      </c>
      <c r="B17" s="49">
        <v>-0.04038643</v>
      </c>
      <c r="C17" s="49">
        <v>-0.01407747</v>
      </c>
      <c r="D17" s="49">
        <v>-0.02617724</v>
      </c>
      <c r="E17" s="49">
        <v>-0.01653342</v>
      </c>
      <c r="F17" s="49">
        <v>-0.006662224</v>
      </c>
      <c r="G17" s="49">
        <v>-0.02041083</v>
      </c>
    </row>
    <row r="18" spans="1:7" ht="12.75">
      <c r="A18" t="s">
        <v>26</v>
      </c>
      <c r="B18" s="49">
        <v>0.007634202</v>
      </c>
      <c r="C18" s="49">
        <v>0.04318502</v>
      </c>
      <c r="D18" s="49">
        <v>0.02317282</v>
      </c>
      <c r="E18" s="49">
        <v>0.029133</v>
      </c>
      <c r="F18" s="49">
        <v>-0.0177426</v>
      </c>
      <c r="G18" s="49">
        <v>0.02172947</v>
      </c>
    </row>
    <row r="19" spans="1:7" ht="12.75">
      <c r="A19" t="s">
        <v>27</v>
      </c>
      <c r="B19" s="49">
        <v>-0.2041303</v>
      </c>
      <c r="C19" s="49">
        <v>-0.1802723</v>
      </c>
      <c r="D19" s="49">
        <v>-0.1931214</v>
      </c>
      <c r="E19" s="49">
        <v>-0.1884517</v>
      </c>
      <c r="F19" s="49">
        <v>-0.1441935</v>
      </c>
      <c r="G19" s="49">
        <v>-0.1839964</v>
      </c>
    </row>
    <row r="20" spans="1:7" ht="12.75">
      <c r="A20" t="s">
        <v>28</v>
      </c>
      <c r="B20" s="49">
        <v>0.002906081</v>
      </c>
      <c r="C20" s="49">
        <v>-0.0001238625</v>
      </c>
      <c r="D20" s="49">
        <v>0.006191815</v>
      </c>
      <c r="E20" s="49">
        <v>-0.0004858119</v>
      </c>
      <c r="F20" s="49">
        <v>-0.005411978</v>
      </c>
      <c r="G20" s="49">
        <v>0.001044905</v>
      </c>
    </row>
    <row r="21" spans="1:7" ht="12.75">
      <c r="A21" t="s">
        <v>29</v>
      </c>
      <c r="B21" s="49">
        <v>-59.61851</v>
      </c>
      <c r="C21" s="49">
        <v>34.12806</v>
      </c>
      <c r="D21" s="49">
        <v>-21.91207</v>
      </c>
      <c r="E21" s="49">
        <v>2.265681</v>
      </c>
      <c r="F21" s="49">
        <v>38.87618</v>
      </c>
      <c r="G21" s="49">
        <v>0.005156288</v>
      </c>
    </row>
    <row r="22" spans="1:7" ht="12.75">
      <c r="A22" t="s">
        <v>30</v>
      </c>
      <c r="B22" s="49">
        <v>59.44893</v>
      </c>
      <c r="C22" s="49">
        <v>19.95331</v>
      </c>
      <c r="D22" s="49">
        <v>6.624796</v>
      </c>
      <c r="E22" s="49">
        <v>-22.18779</v>
      </c>
      <c r="F22" s="49">
        <v>-72.48746</v>
      </c>
      <c r="G22" s="49">
        <v>0</v>
      </c>
    </row>
    <row r="23" spans="1:7" ht="12.75">
      <c r="A23" t="s">
        <v>31</v>
      </c>
      <c r="B23" s="49">
        <v>1.410675</v>
      </c>
      <c r="C23" s="49">
        <v>-1.78236</v>
      </c>
      <c r="D23" s="49">
        <v>1.207218</v>
      </c>
      <c r="E23" s="49">
        <v>-0.4720621</v>
      </c>
      <c r="F23" s="49">
        <v>6.683771</v>
      </c>
      <c r="G23" s="49">
        <v>0.8414419</v>
      </c>
    </row>
    <row r="24" spans="1:7" ht="12.75">
      <c r="A24" t="s">
        <v>32</v>
      </c>
      <c r="B24" s="49">
        <v>4.573164</v>
      </c>
      <c r="C24" s="49">
        <v>4.01911</v>
      </c>
      <c r="D24" s="49">
        <v>2.657279</v>
      </c>
      <c r="E24" s="49">
        <v>4.120761</v>
      </c>
      <c r="F24" s="49">
        <v>3.326157</v>
      </c>
      <c r="G24" s="49">
        <v>3.704184</v>
      </c>
    </row>
    <row r="25" spans="1:7" ht="12.75">
      <c r="A25" t="s">
        <v>33</v>
      </c>
      <c r="B25" s="49">
        <v>-0.786036</v>
      </c>
      <c r="C25" s="49">
        <v>-0.9748738</v>
      </c>
      <c r="D25" s="49">
        <v>0.3632064</v>
      </c>
      <c r="E25" s="49">
        <v>-0.2481253</v>
      </c>
      <c r="F25" s="49">
        <v>-1.223575</v>
      </c>
      <c r="G25" s="49">
        <v>-0.4837513</v>
      </c>
    </row>
    <row r="26" spans="1:7" ht="12.75">
      <c r="A26" t="s">
        <v>34</v>
      </c>
      <c r="B26" s="49">
        <v>-0.1556154</v>
      </c>
      <c r="C26" s="49">
        <v>0.07131781</v>
      </c>
      <c r="D26" s="49">
        <v>-0.6775397</v>
      </c>
      <c r="E26" s="49">
        <v>-0.2269803</v>
      </c>
      <c r="F26" s="49">
        <v>2.076016</v>
      </c>
      <c r="G26" s="49">
        <v>0.05300604</v>
      </c>
    </row>
    <row r="27" spans="1:7" ht="12.75">
      <c r="A27" t="s">
        <v>35</v>
      </c>
      <c r="B27" s="49">
        <v>0.01524157</v>
      </c>
      <c r="C27" s="49">
        <v>0.01458618</v>
      </c>
      <c r="D27" s="49">
        <v>0.1134569</v>
      </c>
      <c r="E27" s="49">
        <v>0.2305964</v>
      </c>
      <c r="F27" s="49">
        <v>0.09537042</v>
      </c>
      <c r="G27" s="49">
        <v>0.1011901</v>
      </c>
    </row>
    <row r="28" spans="1:7" ht="12.75">
      <c r="A28" t="s">
        <v>36</v>
      </c>
      <c r="B28" s="49">
        <v>0.248156</v>
      </c>
      <c r="C28" s="49">
        <v>-0.01722936</v>
      </c>
      <c r="D28" s="49">
        <v>0.1026702</v>
      </c>
      <c r="E28" s="49">
        <v>0.3643898</v>
      </c>
      <c r="F28" s="49">
        <v>0.6504846</v>
      </c>
      <c r="G28" s="49">
        <v>0.230748</v>
      </c>
    </row>
    <row r="29" spans="1:7" ht="12.75">
      <c r="A29" t="s">
        <v>37</v>
      </c>
      <c r="B29" s="49">
        <v>-0.10703</v>
      </c>
      <c r="C29" s="49">
        <v>0.02728672</v>
      </c>
      <c r="D29" s="49">
        <v>-0.007027295</v>
      </c>
      <c r="E29" s="49">
        <v>0.02599635</v>
      </c>
      <c r="F29" s="49">
        <v>-0.124187</v>
      </c>
      <c r="G29" s="49">
        <v>-0.02091838</v>
      </c>
    </row>
    <row r="30" spans="1:7" ht="12.75">
      <c r="A30" t="s">
        <v>38</v>
      </c>
      <c r="B30" s="49">
        <v>0.02179208</v>
      </c>
      <c r="C30" s="49">
        <v>0.06654628</v>
      </c>
      <c r="D30" s="49">
        <v>-0.08780566</v>
      </c>
      <c r="E30" s="49">
        <v>-0.09661921</v>
      </c>
      <c r="F30" s="49">
        <v>0.3130255</v>
      </c>
      <c r="G30" s="49">
        <v>0.01644027</v>
      </c>
    </row>
    <row r="31" spans="1:7" ht="12.75">
      <c r="A31" t="s">
        <v>39</v>
      </c>
      <c r="B31" s="49">
        <v>-0.02273781</v>
      </c>
      <c r="C31" s="49">
        <v>0.02987989</v>
      </c>
      <c r="D31" s="49">
        <v>-0.001758572</v>
      </c>
      <c r="E31" s="49">
        <v>0.04508032</v>
      </c>
      <c r="F31" s="49">
        <v>-0.02334076</v>
      </c>
      <c r="G31" s="49">
        <v>0.01121277</v>
      </c>
    </row>
    <row r="32" spans="1:7" ht="12.75">
      <c r="A32" t="s">
        <v>40</v>
      </c>
      <c r="B32" s="49">
        <v>0.02297967</v>
      </c>
      <c r="C32" s="49">
        <v>-0.01493886</v>
      </c>
      <c r="D32" s="49">
        <v>0.02307884</v>
      </c>
      <c r="E32" s="49">
        <v>0.03999852</v>
      </c>
      <c r="F32" s="49">
        <v>0.07112452</v>
      </c>
      <c r="G32" s="49">
        <v>0.0243752</v>
      </c>
    </row>
    <row r="33" spans="1:7" ht="12.75">
      <c r="A33" t="s">
        <v>41</v>
      </c>
      <c r="B33" s="49">
        <v>0.09505302</v>
      </c>
      <c r="C33" s="49">
        <v>0.07265003</v>
      </c>
      <c r="D33" s="49">
        <v>0.07504519</v>
      </c>
      <c r="E33" s="49">
        <v>0.07640324</v>
      </c>
      <c r="F33" s="49">
        <v>0.03272524</v>
      </c>
      <c r="G33" s="49">
        <v>0.0720706</v>
      </c>
    </row>
    <row r="34" spans="1:7" ht="12.75">
      <c r="A34" t="s">
        <v>42</v>
      </c>
      <c r="B34" s="49">
        <v>-0.007785889</v>
      </c>
      <c r="C34" s="49">
        <v>0.007926871</v>
      </c>
      <c r="D34" s="49">
        <v>-0.01204423</v>
      </c>
      <c r="E34" s="49">
        <v>-0.005046158</v>
      </c>
      <c r="F34" s="49">
        <v>-0.01881551</v>
      </c>
      <c r="G34" s="49">
        <v>-0.005830265</v>
      </c>
    </row>
    <row r="35" spans="1:7" ht="12.75">
      <c r="A35" t="s">
        <v>43</v>
      </c>
      <c r="B35" s="49">
        <v>-0.00381577</v>
      </c>
      <c r="C35" s="49">
        <v>-0.004710329</v>
      </c>
      <c r="D35" s="49">
        <v>-0.001626191</v>
      </c>
      <c r="E35" s="49">
        <v>-0.003727336</v>
      </c>
      <c r="F35" s="49">
        <v>-0.001030134</v>
      </c>
      <c r="G35" s="49">
        <v>-0.003112599</v>
      </c>
    </row>
    <row r="36" spans="1:6" ht="12.75">
      <c r="A36" t="s">
        <v>44</v>
      </c>
      <c r="B36" s="49">
        <v>21.30737</v>
      </c>
      <c r="C36" s="49">
        <v>21.30432</v>
      </c>
      <c r="D36" s="49">
        <v>21.31348</v>
      </c>
      <c r="E36" s="49">
        <v>21.31043</v>
      </c>
      <c r="F36" s="49">
        <v>21.32263</v>
      </c>
    </row>
    <row r="37" spans="1:6" ht="12.75">
      <c r="A37" t="s">
        <v>45</v>
      </c>
      <c r="B37" s="49">
        <v>-0.1108805</v>
      </c>
      <c r="C37" s="49">
        <v>-0.05442302</v>
      </c>
      <c r="D37" s="49">
        <v>-0.02441406</v>
      </c>
      <c r="E37" s="49">
        <v>-0.01729329</v>
      </c>
      <c r="F37" s="49">
        <v>-0.01068115</v>
      </c>
    </row>
    <row r="38" spans="1:7" ht="12.75">
      <c r="A38" t="s">
        <v>55</v>
      </c>
      <c r="B38" s="49">
        <v>-0.000149176</v>
      </c>
      <c r="C38" s="49">
        <v>8.610728E-05</v>
      </c>
      <c r="D38" s="49">
        <v>-6.842524E-05</v>
      </c>
      <c r="E38" s="49">
        <v>9.992341E-05</v>
      </c>
      <c r="F38" s="49">
        <v>-4.906131E-05</v>
      </c>
      <c r="G38" s="49">
        <v>0.0002301384</v>
      </c>
    </row>
    <row r="39" spans="1:7" ht="12.75">
      <c r="A39" t="s">
        <v>56</v>
      </c>
      <c r="B39" s="49">
        <v>0.0001022383</v>
      </c>
      <c r="C39" s="49">
        <v>-5.818952E-05</v>
      </c>
      <c r="D39" s="49">
        <v>3.729586E-05</v>
      </c>
      <c r="E39" s="49">
        <v>0</v>
      </c>
      <c r="F39" s="49">
        <v>-6.644514E-05</v>
      </c>
      <c r="G39" s="49">
        <v>0.0007297602</v>
      </c>
    </row>
    <row r="40" spans="2:7" ht="12.75">
      <c r="B40" t="s">
        <v>46</v>
      </c>
      <c r="C40">
        <v>-0.003747</v>
      </c>
      <c r="D40" t="s">
        <v>47</v>
      </c>
      <c r="E40">
        <v>3.116468</v>
      </c>
      <c r="F40" t="s">
        <v>48</v>
      </c>
      <c r="G40">
        <v>54.926627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-0.00014917597423288968</v>
      </c>
      <c r="C50">
        <f>-0.017/(C7*C7+C22*C22)*(C21*C22+C6*C7)</f>
        <v>8.610728065779047E-05</v>
      </c>
      <c r="D50">
        <f>-0.017/(D7*D7+D22*D22)*(D21*D22+D6*D7)</f>
        <v>-6.842523126066094E-05</v>
      </c>
      <c r="E50">
        <f>-0.017/(E7*E7+E22*E22)*(E21*E22+E6*E7)</f>
        <v>9.992341205623581E-05</v>
      </c>
      <c r="F50">
        <f>-0.017/(F7*F7+F22*F22)*(F21*F22+F6*F7)</f>
        <v>-4.906132006410949E-05</v>
      </c>
      <c r="G50">
        <f>(B50*B$4+C50*C$4+D50*D$4+E50*E$4+F50*F$4)/SUM(B$4:F$4)</f>
        <v>1.2907440617198517E-07</v>
      </c>
    </row>
    <row r="51" spans="1:7" ht="12.75">
      <c r="A51" t="s">
        <v>59</v>
      </c>
      <c r="B51">
        <f>-0.017/(B7*B7+B22*B22)*(B21*B7-B6*B22)</f>
        <v>0.0001022383022049853</v>
      </c>
      <c r="C51">
        <f>-0.017/(C7*C7+C22*C22)*(C21*C7-C6*C22)</f>
        <v>-5.818951452642219E-05</v>
      </c>
      <c r="D51">
        <f>-0.017/(D7*D7+D22*D22)*(D21*D7-D6*D22)</f>
        <v>3.729584931983547E-05</v>
      </c>
      <c r="E51">
        <f>-0.017/(E7*E7+E22*E22)*(E21*E7-E6*E22)</f>
        <v>-3.6299497317212768E-06</v>
      </c>
      <c r="F51">
        <f>-0.017/(F7*F7+F22*F22)*(F21*F7-F6*F22)</f>
        <v>-6.644513904756943E-05</v>
      </c>
      <c r="G51">
        <f>(B51*B$4+C51*C$4+D51*D$4+E51*E$4+F51*F$4)/SUM(B$4:F$4)</f>
        <v>9.64814311554609E-08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9999.957722418052</v>
      </c>
      <c r="C62">
        <f>C7+(2/0.017)*(C8*C50-C23*C51)</f>
        <v>9999.991892990161</v>
      </c>
      <c r="D62">
        <f>D7+(2/0.017)*(D8*D50-D23*D51)</f>
        <v>9999.984754720695</v>
      </c>
      <c r="E62">
        <f>E7+(2/0.017)*(E8*E50-E23*E51)</f>
        <v>9999.998324667018</v>
      </c>
      <c r="F62">
        <f>F7+(2/0.017)*(F8*F50-F23*F51)</f>
        <v>10000.086871701254</v>
      </c>
    </row>
    <row r="63" spans="1:6" ht="12.75">
      <c r="A63" t="s">
        <v>67</v>
      </c>
      <c r="B63">
        <f>B8+(3/0.017)*(B9*B50-B24*B51)</f>
        <v>1.3471948842098957</v>
      </c>
      <c r="C63">
        <f>C8+(3/0.017)*(C9*C50-C24*C51)</f>
        <v>0.4549714674551307</v>
      </c>
      <c r="D63">
        <f>D8+(3/0.017)*(D9*D50-D24*D51)</f>
        <v>1.21599174151634</v>
      </c>
      <c r="E63">
        <f>E8+(3/0.017)*(E9*E50-E24*E51)</f>
        <v>-0.1272331994071608</v>
      </c>
      <c r="F63">
        <f>F8+(3/0.017)*(F9*F50-F24*F51)</f>
        <v>-5.948814634392088</v>
      </c>
    </row>
    <row r="64" spans="1:6" ht="12.75">
      <c r="A64" t="s">
        <v>68</v>
      </c>
      <c r="B64">
        <f>B9+(4/0.017)*(B10*B50-B25*B51)</f>
        <v>0.5161312595811671</v>
      </c>
      <c r="C64">
        <f>C9+(4/0.017)*(C10*C50-C25*C51)</f>
        <v>0.6148436306647967</v>
      </c>
      <c r="D64">
        <f>D9+(4/0.017)*(D10*D50-D25*D51)</f>
        <v>0.20070212143439273</v>
      </c>
      <c r="E64">
        <f>E9+(4/0.017)*(E10*E50-E25*E51)</f>
        <v>-0.23795299750602567</v>
      </c>
      <c r="F64">
        <f>F9+(4/0.017)*(F10*F50-F25*F51)</f>
        <v>-1.296290882419309</v>
      </c>
    </row>
    <row r="65" spans="1:6" ht="12.75">
      <c r="A65" t="s">
        <v>69</v>
      </c>
      <c r="B65">
        <f>B10+(5/0.017)*(B11*B50-B26*B51)</f>
        <v>-0.7509645729732298</v>
      </c>
      <c r="C65">
        <f>C10+(5/0.017)*(C11*C50-C26*C51)</f>
        <v>0.17022288374672448</v>
      </c>
      <c r="D65">
        <f>D10+(5/0.017)*(D11*D50-D26*D51)</f>
        <v>-0.6917077375252259</v>
      </c>
      <c r="E65">
        <f>E10+(5/0.017)*(E11*E50-E26*E51)</f>
        <v>0.7893580795192182</v>
      </c>
      <c r="F65">
        <f>F10+(5/0.017)*(F11*F50-F26*F51)</f>
        <v>1.347032451991232</v>
      </c>
    </row>
    <row r="66" spans="1:6" ht="12.75">
      <c r="A66" t="s">
        <v>70</v>
      </c>
      <c r="B66">
        <f>B11+(6/0.017)*(B12*B50-B27*B51)</f>
        <v>1.4029098256013042</v>
      </c>
      <c r="C66">
        <f>C11+(6/0.017)*(C12*C50-C27*C51)</f>
        <v>0.08110590654401553</v>
      </c>
      <c r="D66">
        <f>D11+(6/0.017)*(D12*D50-D27*D51)</f>
        <v>1.0268882398718115</v>
      </c>
      <c r="E66">
        <f>E11+(6/0.017)*(E12*E50-E27*E51)</f>
        <v>0.850908949215405</v>
      </c>
      <c r="F66">
        <f>F11+(6/0.017)*(F12*F50-F27*F51)</f>
        <v>12.351032894481895</v>
      </c>
    </row>
    <row r="67" spans="1:6" ht="12.75">
      <c r="A67" t="s">
        <v>71</v>
      </c>
      <c r="B67">
        <f>B12+(7/0.017)*(B13*B50-B28*B51)</f>
        <v>-0.15699286259965886</v>
      </c>
      <c r="C67">
        <f>C12+(7/0.017)*(C13*C50-C28*C51)</f>
        <v>-0.24832757928651233</v>
      </c>
      <c r="D67">
        <f>D12+(7/0.017)*(D13*D50-D28*D51)</f>
        <v>-0.23018888246920244</v>
      </c>
      <c r="E67">
        <f>E12+(7/0.017)*(E13*E50-E28*E51)</f>
        <v>-0.08904468579050602</v>
      </c>
      <c r="F67">
        <f>F12+(7/0.017)*(F13*F50-F28*F51)</f>
        <v>-0.41997125678166164</v>
      </c>
    </row>
    <row r="68" spans="1:6" ht="12.75">
      <c r="A68" t="s">
        <v>72</v>
      </c>
      <c r="B68">
        <f>B13+(8/0.017)*(B14*B50-B29*B51)</f>
        <v>0.21936517273763045</v>
      </c>
      <c r="C68">
        <f>C13+(8/0.017)*(C14*C50-C29*C51)</f>
        <v>0.3474869386540823</v>
      </c>
      <c r="D68">
        <f>D13+(8/0.017)*(D14*D50-D29*D51)</f>
        <v>0.14400125249950943</v>
      </c>
      <c r="E68">
        <f>E13+(8/0.017)*(E14*E50-E29*E51)</f>
        <v>0.03992488596981223</v>
      </c>
      <c r="F68">
        <f>F13+(8/0.017)*(F14*F50-F29*F51)</f>
        <v>0.030896534501384763</v>
      </c>
    </row>
    <row r="69" spans="1:6" ht="12.75">
      <c r="A69" t="s">
        <v>73</v>
      </c>
      <c r="B69">
        <f>B14+(9/0.017)*(B15*B50-B30*B51)</f>
        <v>0.024544991186333798</v>
      </c>
      <c r="C69">
        <f>C14+(9/0.017)*(C15*C50-C30*C51)</f>
        <v>0.20481434165250764</v>
      </c>
      <c r="D69">
        <f>D14+(9/0.017)*(D15*D50-D30*D51)</f>
        <v>0.02623728973369807</v>
      </c>
      <c r="E69">
        <f>E14+(9/0.017)*(E15*E50-E30*E51)</f>
        <v>0.10587270039652084</v>
      </c>
      <c r="F69">
        <f>F14+(9/0.017)*(F15*F50-F30*F51)</f>
        <v>0.24199783980066403</v>
      </c>
    </row>
    <row r="70" spans="1:6" ht="12.75">
      <c r="A70" t="s">
        <v>74</v>
      </c>
      <c r="B70">
        <f>B15+(10/0.017)*(B16*B50-B31*B51)</f>
        <v>-0.48093726197754977</v>
      </c>
      <c r="C70">
        <f>C15+(10/0.017)*(C16*C50-C31*C51)</f>
        <v>-0.28573571499786915</v>
      </c>
      <c r="D70">
        <f>D15+(10/0.017)*(D16*D50-D31*D51)</f>
        <v>-0.16745806434153654</v>
      </c>
      <c r="E70">
        <f>E15+(10/0.017)*(E16*E50-E31*E51)</f>
        <v>-0.16845664267904664</v>
      </c>
      <c r="F70">
        <f>F15+(10/0.017)*(F16*F50-F31*F51)</f>
        <v>-0.3856570827351034</v>
      </c>
    </row>
    <row r="71" spans="1:6" ht="12.75">
      <c r="A71" t="s">
        <v>75</v>
      </c>
      <c r="B71">
        <f>B16+(11/0.017)*(B17*B50-B32*B51)</f>
        <v>-0.05465947596793628</v>
      </c>
      <c r="C71">
        <f>C16+(11/0.017)*(C17*C50-C32*C51)</f>
        <v>-0.07819133555196577</v>
      </c>
      <c r="D71">
        <f>D16+(11/0.017)*(D17*D50-D32*D51)</f>
        <v>-0.026181831389521085</v>
      </c>
      <c r="E71">
        <f>E16+(11/0.017)*(E17*E50-E32*E51)</f>
        <v>-0.013302702020386541</v>
      </c>
      <c r="F71">
        <f>F16+(11/0.017)*(F17*F50-F32*F51)</f>
        <v>-0.057122952507291845</v>
      </c>
    </row>
    <row r="72" spans="1:6" ht="12.75">
      <c r="A72" t="s">
        <v>76</v>
      </c>
      <c r="B72">
        <f>B17+(12/0.017)*(B18*B50-B33*B51)</f>
        <v>-0.04805012334477449</v>
      </c>
      <c r="C72">
        <f>C17+(12/0.017)*(C18*C50-C33*C51)</f>
        <v>-0.008468518508200726</v>
      </c>
      <c r="D72">
        <f>D17+(12/0.017)*(D18*D50-D33*D51)</f>
        <v>-0.029272166822974184</v>
      </c>
      <c r="E72">
        <f>E17+(12/0.017)*(E18*E50-E33*E51)</f>
        <v>-0.01428277857601768</v>
      </c>
      <c r="F72">
        <f>F17+(12/0.017)*(F18*F50-F33*F51)</f>
        <v>-0.0045128768238579635</v>
      </c>
    </row>
    <row r="73" spans="1:6" ht="12.75">
      <c r="A73" t="s">
        <v>77</v>
      </c>
      <c r="B73">
        <f>B18+(13/0.017)*(B19*B50-B34*B51)</f>
        <v>0.031529236223005325</v>
      </c>
      <c r="C73">
        <f>C18+(13/0.017)*(C19*C50-C34*C51)</f>
        <v>0.03166740483385978</v>
      </c>
      <c r="D73">
        <f>D18+(13/0.017)*(D19*D50-D34*D51)</f>
        <v>0.03362143712748639</v>
      </c>
      <c r="E73">
        <f>E18+(13/0.017)*(E19*E50-E34*E51)</f>
        <v>0.014719017398129768</v>
      </c>
      <c r="F73">
        <f>F18+(13/0.017)*(F19*F50-F34*F51)</f>
        <v>-0.013288857906233995</v>
      </c>
    </row>
    <row r="74" spans="1:6" ht="12.75">
      <c r="A74" t="s">
        <v>78</v>
      </c>
      <c r="B74">
        <f>B19+(14/0.017)*(B20*B50-B35*B51)</f>
        <v>-0.2041660408618576</v>
      </c>
      <c r="C74">
        <f>C19+(14/0.017)*(C20*C50-C35*C51)</f>
        <v>-0.18050680594655782</v>
      </c>
      <c r="D74">
        <f>D19+(14/0.017)*(D20*D50-D35*D51)</f>
        <v>-0.19342036275195043</v>
      </c>
      <c r="E74">
        <f>E19+(14/0.017)*(E20*E50-E35*E51)</f>
        <v>-0.18850281978527664</v>
      </c>
      <c r="F74">
        <f>F19+(14/0.017)*(F20*F50-F35*F51)</f>
        <v>-0.14403120591578916</v>
      </c>
    </row>
    <row r="75" spans="1:6" ht="12.75">
      <c r="A75" t="s">
        <v>79</v>
      </c>
      <c r="B75" s="49">
        <f>B20</f>
        <v>0.002906081</v>
      </c>
      <c r="C75" s="49">
        <f>C20</f>
        <v>-0.0001238625</v>
      </c>
      <c r="D75" s="49">
        <f>D20</f>
        <v>0.006191815</v>
      </c>
      <c r="E75" s="49">
        <f>E20</f>
        <v>-0.0004858119</v>
      </c>
      <c r="F75" s="49">
        <f>F20</f>
        <v>-0.005411978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59.44151874759418</v>
      </c>
      <c r="C82">
        <f>C22+(2/0.017)*(C8*C51+C23*C50)</f>
        <v>19.932487091333893</v>
      </c>
      <c r="D82">
        <f>D22+(2/0.017)*(D8*D51+D23*D50)</f>
        <v>6.620500288236678</v>
      </c>
      <c r="E82">
        <f>E22+(2/0.017)*(E8*E51+E23*E50)</f>
        <v>-22.193285881388853</v>
      </c>
      <c r="F82">
        <f>F22+(2/0.017)*(F8*F51+F23*F50)</f>
        <v>-72.47914570723918</v>
      </c>
    </row>
    <row r="83" spans="1:6" ht="12.75">
      <c r="A83" t="s">
        <v>82</v>
      </c>
      <c r="B83">
        <f>B23+(3/0.017)*(B9*B51+B24*B50)</f>
        <v>1.2988168491662695</v>
      </c>
      <c r="C83">
        <f>C23+(3/0.017)*(C9*C51+C24*C50)</f>
        <v>-1.7277040438091313</v>
      </c>
      <c r="D83">
        <f>D23+(3/0.017)*(D9*D51+D24*D50)</f>
        <v>1.1764012680487321</v>
      </c>
      <c r="E83">
        <f>E23+(3/0.017)*(E9*E51+E24*E50)</f>
        <v>-0.3992346762603156</v>
      </c>
      <c r="F83">
        <f>F23+(3/0.017)*(F9*F51+F24*F50)</f>
        <v>6.669748085304023</v>
      </c>
    </row>
    <row r="84" spans="1:6" ht="12.75">
      <c r="A84" t="s">
        <v>83</v>
      </c>
      <c r="B84">
        <f>B24+(4/0.017)*(B10*B51+B25*B50)</f>
        <v>4.584050109409068</v>
      </c>
      <c r="C84">
        <f>C24+(4/0.017)*(C10*C51+C25*C50)</f>
        <v>3.9970753715414142</v>
      </c>
      <c r="D84">
        <f>D24+(4/0.017)*(D10*D51+D25*D50)</f>
        <v>2.6454767212000694</v>
      </c>
      <c r="E84">
        <f>E24+(4/0.017)*(E10*E51+E25*E50)</f>
        <v>4.114274258988467</v>
      </c>
      <c r="F84">
        <f>F24+(4/0.017)*(F10*F51+F25*F50)</f>
        <v>3.3170721855624343</v>
      </c>
    </row>
    <row r="85" spans="1:6" ht="12.75">
      <c r="A85" t="s">
        <v>84</v>
      </c>
      <c r="B85">
        <f>B25+(5/0.017)*(B11*B51+B26*B50)</f>
        <v>-0.7372174352347184</v>
      </c>
      <c r="C85">
        <f>C25+(5/0.017)*(C11*C51+C26*C50)</f>
        <v>-0.9745857738887517</v>
      </c>
      <c r="D85">
        <f>D25+(5/0.017)*(D11*D51+D26*D50)</f>
        <v>0.38806314570151423</v>
      </c>
      <c r="E85">
        <f>E25+(5/0.017)*(E11*E51+E26*E50)</f>
        <v>-0.25570764734656776</v>
      </c>
      <c r="F85">
        <f>F25+(5/0.017)*(F11*F51+F26*F50)</f>
        <v>-1.4947123025888964</v>
      </c>
    </row>
    <row r="86" spans="1:6" ht="12.75">
      <c r="A86" t="s">
        <v>85</v>
      </c>
      <c r="B86">
        <f>B26+(6/0.017)*(B12*B51+B27*B50)</f>
        <v>-0.1612330345211428</v>
      </c>
      <c r="C86">
        <f>C26+(6/0.017)*(C12*C51+C27*C50)</f>
        <v>0.07709876309833041</v>
      </c>
      <c r="D86">
        <f>D26+(6/0.017)*(D12*D51+D27*D50)</f>
        <v>-0.6832353898928838</v>
      </c>
      <c r="E86">
        <f>E26+(6/0.017)*(E12*E51+E27*E50)</f>
        <v>-0.21873124130107865</v>
      </c>
      <c r="F86">
        <f>F26+(6/0.017)*(F12*F51+F27*F50)</f>
        <v>2.0846118995269998</v>
      </c>
    </row>
    <row r="87" spans="1:6" ht="12.75">
      <c r="A87" t="s">
        <v>86</v>
      </c>
      <c r="B87">
        <f>B27+(7/0.017)*(B13*B51+B28*B50)</f>
        <v>0.00897885584621188</v>
      </c>
      <c r="C87">
        <f>C27+(7/0.017)*(C13*C51+C28*C50)</f>
        <v>0.005876661643786158</v>
      </c>
      <c r="D87">
        <f>D27+(7/0.017)*(D13*D51+D28*D50)</f>
        <v>0.11278280426646423</v>
      </c>
      <c r="E87">
        <f>E27+(7/0.017)*(E13*E51+E28*E50)</f>
        <v>0.24553766388107726</v>
      </c>
      <c r="F87">
        <f>F27+(7/0.017)*(F13*F51+F28*F50)</f>
        <v>0.08113838216680018</v>
      </c>
    </row>
    <row r="88" spans="1:6" ht="12.75">
      <c r="A88" t="s">
        <v>87</v>
      </c>
      <c r="B88">
        <f>B28+(8/0.017)*(B14*B51+B29*B50)</f>
        <v>0.2550555945790867</v>
      </c>
      <c r="C88">
        <f>C28+(8/0.017)*(C14*C51+C29*C50)</f>
        <v>-0.022029130858792746</v>
      </c>
      <c r="D88">
        <f>D28+(8/0.017)*(D14*D51+D29*D50)</f>
        <v>0.10321936413538726</v>
      </c>
      <c r="E88">
        <f>E28+(8/0.017)*(E14*E51+E29*E50)</f>
        <v>0.36541588466478736</v>
      </c>
      <c r="F88">
        <f>F28+(8/0.017)*(F14*F51+F29*F50)</f>
        <v>0.6464431180837672</v>
      </c>
    </row>
    <row r="89" spans="1:6" ht="12.75">
      <c r="A89" t="s">
        <v>88</v>
      </c>
      <c r="B89">
        <f>B29+(9/0.017)*(B15*B51+B30*B50)</f>
        <v>-0.1351272489576299</v>
      </c>
      <c r="C89">
        <f>C29+(9/0.017)*(C15*C51+C30*C50)</f>
        <v>0.03903434909197834</v>
      </c>
      <c r="D89">
        <f>D29+(9/0.017)*(D15*D51+D30*D50)</f>
        <v>-0.00717500830409256</v>
      </c>
      <c r="E89">
        <f>E29+(9/0.017)*(E15*E51+E30*E50)</f>
        <v>0.021207654966625904</v>
      </c>
      <c r="F89">
        <f>F29+(9/0.017)*(F15*F51+F30*F50)</f>
        <v>-0.1187219963231455</v>
      </c>
    </row>
    <row r="90" spans="1:6" ht="12.75">
      <c r="A90" t="s">
        <v>89</v>
      </c>
      <c r="B90">
        <f>B30+(10/0.017)*(B16*B51+B31*B50)</f>
        <v>0.0203570844546031</v>
      </c>
      <c r="C90">
        <f>C30+(10/0.017)*(C16*C51+C31*C50)</f>
        <v>0.07069005694422041</v>
      </c>
      <c r="D90">
        <f>D30+(10/0.017)*(D16*D51+D31*D50)</f>
        <v>-0.08832248168052471</v>
      </c>
      <c r="E90">
        <f>E30+(10/0.017)*(E16*E51+E31*E50)</f>
        <v>-0.0939431346017078</v>
      </c>
      <c r="F90">
        <f>F30+(10/0.017)*(F16*F51+F31*F50)</f>
        <v>0.31605956348174225</v>
      </c>
    </row>
    <row r="91" spans="1:6" ht="12.75">
      <c r="A91" t="s">
        <v>90</v>
      </c>
      <c r="B91">
        <f>B31+(11/0.017)*(B17*B51+B32*B50)</f>
        <v>-0.02762766892037228</v>
      </c>
      <c r="C91">
        <f>C31+(11/0.017)*(C17*C51+C32*C50)</f>
        <v>0.02957759481633301</v>
      </c>
      <c r="D91">
        <f>D31+(11/0.017)*(D17*D51+D32*D50)</f>
        <v>-0.0034121161759792106</v>
      </c>
      <c r="E91">
        <f>E31+(11/0.017)*(E17*E51+E32*E50)</f>
        <v>0.04770531087470725</v>
      </c>
      <c r="F91">
        <f>F31+(11/0.017)*(F17*F51+F32*F50)</f>
        <v>-0.025312212637698887</v>
      </c>
    </row>
    <row r="92" spans="1:6" ht="12.75">
      <c r="A92" t="s">
        <v>91</v>
      </c>
      <c r="B92">
        <f>B32+(12/0.017)*(B18*B51+B33*B50)</f>
        <v>0.013521468345099923</v>
      </c>
      <c r="C92">
        <f>C32+(12/0.017)*(C18*C51+C33*C50)</f>
        <v>-0.012296896818075484</v>
      </c>
      <c r="D92">
        <f>D32+(12/0.017)*(D18*D51+D33*D50)</f>
        <v>0.020064203898083832</v>
      </c>
      <c r="E92">
        <f>E32+(12/0.017)*(E18*E51+E33*E50)</f>
        <v>0.04531291136994159</v>
      </c>
      <c r="F92">
        <f>F32+(12/0.017)*(F18*F51+F33*F50)</f>
        <v>0.07082336662370631</v>
      </c>
    </row>
    <row r="93" spans="1:6" ht="12.75">
      <c r="A93" t="s">
        <v>92</v>
      </c>
      <c r="B93">
        <f>B33+(13/0.017)*(B19*B51+B34*B50)</f>
        <v>0.07998183879948517</v>
      </c>
      <c r="C93">
        <f>C33+(13/0.017)*(C19*C51+C34*C50)</f>
        <v>0.08119372094302685</v>
      </c>
      <c r="D93">
        <f>D33+(13/0.017)*(D19*D51+D34*D50)</f>
        <v>0.07016751550867775</v>
      </c>
      <c r="E93">
        <f>E33+(13/0.017)*(E19*E51+E34*E50)</f>
        <v>0.07654076537325842</v>
      </c>
      <c r="F93">
        <f>F33+(13/0.017)*(F19*F51+F34*F50)</f>
        <v>0.04075776481776218</v>
      </c>
    </row>
    <row r="94" spans="1:6" ht="12.75">
      <c r="A94" t="s">
        <v>93</v>
      </c>
      <c r="B94">
        <f>B34+(14/0.017)*(B20*B51+B35*B50)</f>
        <v>-0.007072437474945695</v>
      </c>
      <c r="C94">
        <f>C34+(14/0.017)*(C20*C51+C35*C50)</f>
        <v>0.0075987883109231175</v>
      </c>
      <c r="D94">
        <f>D34+(14/0.017)*(D20*D51+D35*D50)</f>
        <v>-0.011762417004525044</v>
      </c>
      <c r="E94">
        <f>E34+(14/0.017)*(E20*E51+E35*E50)</f>
        <v>-0.005351427718537387</v>
      </c>
      <c r="F94">
        <f>F34+(14/0.017)*(F20*F51+F35*F50)</f>
        <v>-0.018477748170316804</v>
      </c>
    </row>
    <row r="95" spans="1:6" ht="12.75">
      <c r="A95" t="s">
        <v>94</v>
      </c>
      <c r="B95" s="49">
        <f>B35</f>
        <v>-0.00381577</v>
      </c>
      <c r="C95" s="49">
        <f>C35</f>
        <v>-0.004710329</v>
      </c>
      <c r="D95" s="49">
        <f>D35</f>
        <v>-0.001626191</v>
      </c>
      <c r="E95" s="49">
        <f>E35</f>
        <v>-0.003727336</v>
      </c>
      <c r="F95" s="49">
        <f>F35</f>
        <v>-0.001030134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1.3472005798481874</v>
      </c>
      <c r="C103">
        <f>C63*10000/C62</f>
        <v>0.45497183630124594</v>
      </c>
      <c r="D103">
        <f>D63*10000/D62</f>
        <v>1.2159935953325394</v>
      </c>
      <c r="E103">
        <f>E63*10000/E62</f>
        <v>-0.12723322072296192</v>
      </c>
      <c r="F103">
        <f>F63*10000/F62</f>
        <v>-5.948762956476249</v>
      </c>
      <c r="G103">
        <f>AVERAGE(C103:E103)</f>
        <v>0.5145774036369412</v>
      </c>
      <c r="H103">
        <f>STDEV(C103:E103)</f>
        <v>0.6735942306653965</v>
      </c>
      <c r="I103">
        <f>(B103*B4+C103*C4+D103*D4+E103*E4+F103*F4)/SUM(B4:F4)</f>
        <v>-0.22413120184205038</v>
      </c>
      <c r="K103">
        <f>(LN(H103)+LN(H123))/2-LN(K114*K115^3)</f>
        <v>-3.8890216993125972</v>
      </c>
    </row>
    <row r="104" spans="1:11" ht="12.75">
      <c r="A104" t="s">
        <v>68</v>
      </c>
      <c r="B104">
        <f>B64*10000/B62</f>
        <v>0.5161334416685548</v>
      </c>
      <c r="C104">
        <f>C64*10000/C62</f>
        <v>0.6148441291195371</v>
      </c>
      <c r="D104">
        <f>D64*10000/D62</f>
        <v>0.20070242741084904</v>
      </c>
      <c r="E104">
        <f>E64*10000/E62</f>
        <v>-0.23795303737108284</v>
      </c>
      <c r="F104">
        <f>F64*10000/F62</f>
        <v>-1.2962796214177075</v>
      </c>
      <c r="G104">
        <f>AVERAGE(C104:E104)</f>
        <v>0.19253117305310108</v>
      </c>
      <c r="H104">
        <f>STDEV(C104:E104)</f>
        <v>0.4264573001391133</v>
      </c>
      <c r="I104">
        <f>(B104*B4+C104*C4+D104*D4+E104*E4+F104*F4)/SUM(B4:F4)</f>
        <v>0.04152855857149492</v>
      </c>
      <c r="K104">
        <f>(LN(H104)+LN(H124))/2-LN(K114*K115^4)</f>
        <v>-3.8148562513710718</v>
      </c>
    </row>
    <row r="105" spans="1:11" ht="12.75">
      <c r="A105" t="s">
        <v>69</v>
      </c>
      <c r="B105">
        <f>B65*10000/B62</f>
        <v>-0.75096774788328</v>
      </c>
      <c r="C105">
        <f>C65*10000/C62</f>
        <v>0.17022302174669568</v>
      </c>
      <c r="D105">
        <f>D65*10000/D62</f>
        <v>-0.691708792054599</v>
      </c>
      <c r="E105">
        <f>E65*10000/E62</f>
        <v>0.7893582117630029</v>
      </c>
      <c r="F105">
        <f>F65*10000/F62</f>
        <v>1.3470207501928124</v>
      </c>
      <c r="G105">
        <f>AVERAGE(C105:E105)</f>
        <v>0.08929081381836652</v>
      </c>
      <c r="H105">
        <f>STDEV(C105:E105)</f>
        <v>0.7438429835384803</v>
      </c>
      <c r="I105">
        <f>(B105*B4+C105*C4+D105*D4+E105*E4+F105*F4)/SUM(B4:F4)</f>
        <v>0.1346163953372572</v>
      </c>
      <c r="K105">
        <f>(LN(H105)+LN(H125))/2-LN(K114*K115^5)</f>
        <v>-3.0354922309705312</v>
      </c>
    </row>
    <row r="106" spans="1:11" ht="12.75">
      <c r="A106" t="s">
        <v>70</v>
      </c>
      <c r="B106">
        <f>B66*10000/B62</f>
        <v>1.4029157567898916</v>
      </c>
      <c r="C106">
        <f>C66*10000/C62</f>
        <v>0.08110597229670707</v>
      </c>
      <c r="D106">
        <f>D66*10000/D62</f>
        <v>1.0268898053940012</v>
      </c>
      <c r="E106">
        <f>E66*10000/E62</f>
        <v>0.8509090917710117</v>
      </c>
      <c r="F106">
        <f>F66*10000/F62</f>
        <v>12.350925599890001</v>
      </c>
      <c r="G106">
        <f>AVERAGE(C106:E106)</f>
        <v>0.6529682898205733</v>
      </c>
      <c r="H106">
        <f>STDEV(C106:E106)</f>
        <v>0.5030031665354002</v>
      </c>
      <c r="I106">
        <f>(B106*B4+C106*C4+D106*D4+E106*E4+F106*F4)/SUM(B4:F4)</f>
        <v>2.317437499490317</v>
      </c>
      <c r="K106">
        <f>(LN(H106)+LN(H126))/2-LN(K114*K115^6)</f>
        <v>-2.9276949201711835</v>
      </c>
    </row>
    <row r="107" spans="1:11" ht="12.75">
      <c r="A107" t="s">
        <v>71</v>
      </c>
      <c r="B107">
        <f>B67*10000/B62</f>
        <v>-0.15699352633032634</v>
      </c>
      <c r="C107">
        <f>C67*10000/C62</f>
        <v>-0.2483277806060884</v>
      </c>
      <c r="D107">
        <f>D67*10000/D62</f>
        <v>-0.230189233399118</v>
      </c>
      <c r="E107">
        <f>E67*10000/E62</f>
        <v>-0.08904470070845842</v>
      </c>
      <c r="F107">
        <f>F67*10000/F62</f>
        <v>-0.41996760845159986</v>
      </c>
      <c r="G107">
        <f>AVERAGE(C107:E107)</f>
        <v>-0.18918723823788827</v>
      </c>
      <c r="H107">
        <f>STDEV(C107:E107)</f>
        <v>0.08719889672937288</v>
      </c>
      <c r="I107">
        <f>(B107*B4+C107*C4+D107*D4+E107*E4+F107*F4)/SUM(B4:F4)</f>
        <v>-0.21520968082081227</v>
      </c>
      <c r="K107">
        <f>(LN(H107)+LN(H127))/2-LN(K114*K115^7)</f>
        <v>-3.792951793949232</v>
      </c>
    </row>
    <row r="108" spans="1:9" ht="12.75">
      <c r="A108" t="s">
        <v>72</v>
      </c>
      <c r="B108">
        <f>B68*10000/B62</f>
        <v>0.2193661001644581</v>
      </c>
      <c r="C108">
        <f>C68*10000/C62</f>
        <v>0.3474872203623137</v>
      </c>
      <c r="D108">
        <f>D68*10000/D62</f>
        <v>0.14400147203377556</v>
      </c>
      <c r="E108">
        <f>E68*10000/E62</f>
        <v>0.03992489265856118</v>
      </c>
      <c r="F108">
        <f>F68*10000/F62</f>
        <v>0.03089626610026491</v>
      </c>
      <c r="G108">
        <f>AVERAGE(C108:E108)</f>
        <v>0.17713786168488346</v>
      </c>
      <c r="H108">
        <f>STDEV(C108:E108)</f>
        <v>0.1564358066267763</v>
      </c>
      <c r="I108">
        <f>(B108*B4+C108*C4+D108*D4+E108*E4+F108*F4)/SUM(B4:F4)</f>
        <v>0.16382891824860088</v>
      </c>
    </row>
    <row r="109" spans="1:9" ht="12.75">
      <c r="A109" t="s">
        <v>73</v>
      </c>
      <c r="B109">
        <f>B69*10000/B62</f>
        <v>0.024545094957060143</v>
      </c>
      <c r="C109">
        <f>C69*10000/C62</f>
        <v>0.20481450769583057</v>
      </c>
      <c r="D109">
        <f>D69*10000/D62</f>
        <v>0.02623732973324007</v>
      </c>
      <c r="E109">
        <f>E69*10000/E62</f>
        <v>0.1058727181337265</v>
      </c>
      <c r="F109">
        <f>F69*10000/F62</f>
        <v>0.24199573754252238</v>
      </c>
      <c r="G109">
        <f>AVERAGE(C109:E109)</f>
        <v>0.11230818518759905</v>
      </c>
      <c r="H109">
        <f>STDEV(C109:E109)</f>
        <v>0.08946235828225067</v>
      </c>
      <c r="I109">
        <f>(B109*B4+C109*C4+D109*D4+E109*E4+F109*F4)/SUM(B4:F4)</f>
        <v>0.11682438908720327</v>
      </c>
    </row>
    <row r="110" spans="1:11" ht="12.75">
      <c r="A110" t="s">
        <v>74</v>
      </c>
      <c r="B110">
        <f>B70*10000/B62</f>
        <v>-0.48093929527259655</v>
      </c>
      <c r="C110">
        <f>C70*10000/C62</f>
        <v>-0.28573594664428226</v>
      </c>
      <c r="D110">
        <f>D70*10000/D62</f>
        <v>-0.167458319636422</v>
      </c>
      <c r="E110">
        <f>E70*10000/E62</f>
        <v>-0.16845667090114833</v>
      </c>
      <c r="F110">
        <f>F70*10000/F62</f>
        <v>-0.3856537324955197</v>
      </c>
      <c r="G110">
        <f>AVERAGE(C110:E110)</f>
        <v>-0.20721697906061753</v>
      </c>
      <c r="H110">
        <f>STDEV(C110:E110)</f>
        <v>0.06800125277607309</v>
      </c>
      <c r="I110">
        <f>(B110*B4+C110*C4+D110*D4+E110*E4+F110*F4)/SUM(B4:F4)</f>
        <v>-0.27067510979781256</v>
      </c>
      <c r="K110">
        <f>EXP(AVERAGE(K103:K107))</f>
        <v>0.03043982852690168</v>
      </c>
    </row>
    <row r="111" spans="1:9" ht="12.75">
      <c r="A111" t="s">
        <v>75</v>
      </c>
      <c r="B111">
        <f>B71*10000/B62</f>
        <v>-0.05465970705596071</v>
      </c>
      <c r="C111">
        <f>C71*10000/C62</f>
        <v>-0.07819139894180982</v>
      </c>
      <c r="D111">
        <f>D71*10000/D62</f>
        <v>-0.02618187130451516</v>
      </c>
      <c r="E111">
        <f>E71*10000/E62</f>
        <v>-0.01330270424903246</v>
      </c>
      <c r="F111">
        <f>F71*10000/F62</f>
        <v>-0.0571224562747962</v>
      </c>
      <c r="G111">
        <f>AVERAGE(C111:E111)</f>
        <v>-0.03922532483178581</v>
      </c>
      <c r="H111">
        <f>STDEV(C111:E111)</f>
        <v>0.034354540233740134</v>
      </c>
      <c r="I111">
        <f>(B111*B4+C111*C4+D111*D4+E111*E4+F111*F4)/SUM(B4:F4)</f>
        <v>-0.04384778865501961</v>
      </c>
    </row>
    <row r="112" spans="1:9" ht="12.75">
      <c r="A112" t="s">
        <v>76</v>
      </c>
      <c r="B112">
        <f>B72*10000/B62</f>
        <v>-0.04805032648993607</v>
      </c>
      <c r="C112">
        <f>C72*10000/C62</f>
        <v>-0.008468525373642578</v>
      </c>
      <c r="D112">
        <f>D72*10000/D62</f>
        <v>-0.029272211449278124</v>
      </c>
      <c r="E112">
        <f>E72*10000/E62</f>
        <v>-0.014282780968859083</v>
      </c>
      <c r="F112">
        <f>F72*10000/F62</f>
        <v>-0.004512837620069809</v>
      </c>
      <c r="G112">
        <f>AVERAGE(C112:E112)</f>
        <v>-0.017341172597259927</v>
      </c>
      <c r="H112">
        <f>STDEV(C112:E112)</f>
        <v>0.010733762532211269</v>
      </c>
      <c r="I112">
        <f>(B112*B4+C112*C4+D112*D4+E112*E4+F112*F4)/SUM(B4:F4)</f>
        <v>-0.020091210060334718</v>
      </c>
    </row>
    <row r="113" spans="1:9" ht="12.75">
      <c r="A113" t="s">
        <v>77</v>
      </c>
      <c r="B113">
        <f>B73*10000/B62</f>
        <v>0.031529369521555696</v>
      </c>
      <c r="C113">
        <f>C73*10000/C62</f>
        <v>0.03166743050667686</v>
      </c>
      <c r="D113">
        <f>D73*10000/D62</f>
        <v>0.033621488384384494</v>
      </c>
      <c r="E113">
        <f>E73*10000/E62</f>
        <v>0.014719019864055712</v>
      </c>
      <c r="F113">
        <f>F73*10000/F62</f>
        <v>-0.013288742464667451</v>
      </c>
      <c r="G113">
        <f>AVERAGE(C113:E113)</f>
        <v>0.026669312918372354</v>
      </c>
      <c r="H113">
        <f>STDEV(C113:E113)</f>
        <v>0.01039527361883246</v>
      </c>
      <c r="I113">
        <f>(B113*B4+C113*C4+D113*D4+E113*E4+F113*F4)/SUM(B4:F4)</f>
        <v>0.022061054608638015</v>
      </c>
    </row>
    <row r="114" spans="1:11" ht="12.75">
      <c r="A114" t="s">
        <v>78</v>
      </c>
      <c r="B114">
        <f>B74*10000/B62</f>
        <v>-0.20416690403015922</v>
      </c>
      <c r="C114">
        <f>C74*10000/C62</f>
        <v>-0.18050695228372163</v>
      </c>
      <c r="D114">
        <f>D74*10000/D62</f>
        <v>-0.1934206576271453</v>
      </c>
      <c r="E114">
        <f>E74*10000/E62</f>
        <v>-0.18850285136578104</v>
      </c>
      <c r="F114">
        <f>F74*10000/F62</f>
        <v>-0.14402995470306948</v>
      </c>
      <c r="G114">
        <f>AVERAGE(C114:E114)</f>
        <v>-0.18747682042554933</v>
      </c>
      <c r="H114">
        <f>STDEV(C114:E114)</f>
        <v>0.00651770673181349</v>
      </c>
      <c r="I114">
        <f>(B114*B4+C114*C4+D114*D4+E114*E4+F114*F4)/SUM(B4:F4)</f>
        <v>-0.1841206372987928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0.002906093286259706</v>
      </c>
      <c r="C115">
        <f>C75*10000/C62</f>
        <v>-0.00012386260041553202</v>
      </c>
      <c r="D115">
        <f>D75*10000/D62</f>
        <v>0.006191824439609298</v>
      </c>
      <c r="E115">
        <f>E75*10000/E62</f>
        <v>-0.0004858119813896835</v>
      </c>
      <c r="F115">
        <f>F75*10000/F62</f>
        <v>-0.005411930985634821</v>
      </c>
      <c r="G115">
        <f>AVERAGE(C115:E115)</f>
        <v>0.0018607166192680276</v>
      </c>
      <c r="H115">
        <f>STDEV(C115:E115)</f>
        <v>0.0037552127838729557</v>
      </c>
      <c r="I115">
        <f>(B115*B4+C115*C4+D115*D4+E115*E4+F115*F4)/SUM(B4:F4)</f>
        <v>0.0010451328202843832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59.44177005302464</v>
      </c>
      <c r="C122">
        <f>C82*10000/C62</f>
        <v>19.93250325063389</v>
      </c>
      <c r="D122">
        <f>D82*10000/D62</f>
        <v>6.620510381389669</v>
      </c>
      <c r="E122">
        <f>E82*10000/E62</f>
        <v>-22.19328959950386</v>
      </c>
      <c r="F122">
        <f>F82*10000/F62</f>
        <v>-72.47851607403962</v>
      </c>
      <c r="G122">
        <f>AVERAGE(C122:E122)</f>
        <v>1.4532413441732324</v>
      </c>
      <c r="H122">
        <f>STDEV(C122:E122)</f>
        <v>21.533023656477297</v>
      </c>
      <c r="I122">
        <f>(B122*B4+C122*C4+D122*D4+E122*E4+F122*F4)/SUM(B4:F4)</f>
        <v>0.03796391084579703</v>
      </c>
    </row>
    <row r="123" spans="1:9" ht="12.75">
      <c r="A123" t="s">
        <v>82</v>
      </c>
      <c r="B123">
        <f>B83*10000/B62</f>
        <v>1.298822340273062</v>
      </c>
      <c r="C123">
        <f>C83*10000/C62</f>
        <v>-1.7277054444616349</v>
      </c>
      <c r="D123">
        <f>D83*10000/D62</f>
        <v>1.176403061508057</v>
      </c>
      <c r="E123">
        <f>E83*10000/E62</f>
        <v>-0.3992347431454289</v>
      </c>
      <c r="F123">
        <f>F83*10000/F62</f>
        <v>6.669690144571052</v>
      </c>
      <c r="G123">
        <f>AVERAGE(C123:E123)</f>
        <v>-0.31684570869966894</v>
      </c>
      <c r="H123">
        <f>STDEV(C123:E123)</f>
        <v>1.453806217609162</v>
      </c>
      <c r="I123">
        <f>(B123*B4+C123*C4+D123*D4+E123*E4+F123*F4)/SUM(B4:F4)</f>
        <v>0.8466497438827668</v>
      </c>
    </row>
    <row r="124" spans="1:9" ht="12.75">
      <c r="A124" t="s">
        <v>83</v>
      </c>
      <c r="B124">
        <f>B84*10000/B62</f>
        <v>4.584069489746419</v>
      </c>
      <c r="C124">
        <f>C84*10000/C62</f>
        <v>3.9970786119769772</v>
      </c>
      <c r="D124">
        <f>D84*10000/D62</f>
        <v>2.645480754309369</v>
      </c>
      <c r="E124">
        <f>E84*10000/E62</f>
        <v>4.114274948266519</v>
      </c>
      <c r="F124">
        <f>F84*10000/F62</f>
        <v>3.3170433698423674</v>
      </c>
      <c r="G124">
        <f>AVERAGE(C124:E124)</f>
        <v>3.5856114381842885</v>
      </c>
      <c r="H124">
        <f>STDEV(C124:E124)</f>
        <v>0.8162830528574386</v>
      </c>
      <c r="I124">
        <f>(B124*B4+C124*C4+D124*D4+E124*E4+F124*F4)/SUM(B4:F4)</f>
        <v>3.6948211083935023</v>
      </c>
    </row>
    <row r="125" spans="1:9" ht="12.75">
      <c r="A125" t="s">
        <v>84</v>
      </c>
      <c r="B125">
        <f>B85*10000/B62</f>
        <v>-0.7372205520249486</v>
      </c>
      <c r="C125">
        <f>C85*10000/C62</f>
        <v>-0.9745865639870379</v>
      </c>
      <c r="D125">
        <f>D85*10000/D62</f>
        <v>0.3880637373155205</v>
      </c>
      <c r="E125">
        <f>E85*10000/E62</f>
        <v>-0.2557076901861205</v>
      </c>
      <c r="F125">
        <f>F85*10000/F62</f>
        <v>-1.4946993178816357</v>
      </c>
      <c r="G125">
        <f>AVERAGE(C125:E125)</f>
        <v>-0.28074350561921263</v>
      </c>
      <c r="H125">
        <f>STDEV(C125:E125)</f>
        <v>0.6816700484477723</v>
      </c>
      <c r="I125">
        <f>(B125*B4+C125*C4+D125*D4+E125*E4+F125*F4)/SUM(B4:F4)</f>
        <v>-0.5084731951543574</v>
      </c>
    </row>
    <row r="126" spans="1:9" ht="12.75">
      <c r="A126" t="s">
        <v>85</v>
      </c>
      <c r="B126">
        <f>B86*10000/B62</f>
        <v>-0.16123371617830765</v>
      </c>
      <c r="C126">
        <f>C86*10000/C62</f>
        <v>0.07709882560242419</v>
      </c>
      <c r="D126">
        <f>D86*10000/D62</f>
        <v>-0.6832364315059067</v>
      </c>
      <c r="E126">
        <f>E86*10000/E62</f>
        <v>-0.2187312779458511</v>
      </c>
      <c r="F126">
        <f>F86*10000/F62</f>
        <v>2.084593790306101</v>
      </c>
      <c r="G126">
        <f>AVERAGE(C126:E126)</f>
        <v>-0.27495629461644455</v>
      </c>
      <c r="H126">
        <f>STDEV(C126:E126)</f>
        <v>0.38327322522608376</v>
      </c>
      <c r="I126">
        <f>(B126*B4+C126*C4+D126*D4+E126*E4+F126*F4)/SUM(B4:F4)</f>
        <v>0.05535856496520314</v>
      </c>
    </row>
    <row r="127" spans="1:9" ht="12.75">
      <c r="A127" t="s">
        <v>86</v>
      </c>
      <c r="B127">
        <f>B87*10000/B62</f>
        <v>0.00897889380680375</v>
      </c>
      <c r="C127">
        <f>C87*10000/C62</f>
        <v>0.005876666408005397</v>
      </c>
      <c r="D127">
        <f>D87*10000/D62</f>
        <v>0.11278297620726153</v>
      </c>
      <c r="E127">
        <f>E87*10000/E62</f>
        <v>0.2455377050168188</v>
      </c>
      <c r="F127">
        <f>F87*10000/F62</f>
        <v>0.0811376773099938</v>
      </c>
      <c r="G127">
        <f>AVERAGE(C127:E127)</f>
        <v>0.12139911587736191</v>
      </c>
      <c r="H127">
        <f>STDEV(C127:E127)</f>
        <v>0.12006261597131221</v>
      </c>
      <c r="I127">
        <f>(B127*B4+C127*C4+D127*D4+E127*E4+F127*F4)/SUM(B4:F4)</f>
        <v>0.09972271032917272</v>
      </c>
    </row>
    <row r="128" spans="1:9" ht="12.75">
      <c r="A128" t="s">
        <v>87</v>
      </c>
      <c r="B128">
        <f>B88*10000/B62</f>
        <v>0.25505667289702566</v>
      </c>
      <c r="C128">
        <f>C88*10000/C62</f>
        <v>-0.022029148717845285</v>
      </c>
      <c r="D128">
        <f>D88*10000/D62</f>
        <v>0.10321952149643075</v>
      </c>
      <c r="E128">
        <f>E88*10000/E62</f>
        <v>0.365415945884126</v>
      </c>
      <c r="F128">
        <f>F88*10000/F62</f>
        <v>0.6464375023712087</v>
      </c>
      <c r="G128">
        <f>AVERAGE(C128:E128)</f>
        <v>0.1488687728875705</v>
      </c>
      <c r="H128">
        <f>STDEV(C128:E128)</f>
        <v>0.1977152395421537</v>
      </c>
      <c r="I128">
        <f>(B128*B4+C128*C4+D128*D4+E128*E4+F128*F4)/SUM(B4:F4)</f>
        <v>0.230438065564664</v>
      </c>
    </row>
    <row r="129" spans="1:9" ht="12.75">
      <c r="A129" t="s">
        <v>88</v>
      </c>
      <c r="B129">
        <f>B89*10000/B62</f>
        <v>-0.13512782024537928</v>
      </c>
      <c r="C129">
        <f>C89*10000/C62</f>
        <v>0.039034380737189206</v>
      </c>
      <c r="D129">
        <f>D89*10000/D62</f>
        <v>-0.007175019242609797</v>
      </c>
      <c r="E129">
        <f>E89*10000/E62</f>
        <v>0.021207658519614883</v>
      </c>
      <c r="F129">
        <f>F89*10000/F62</f>
        <v>-0.11872096497392531</v>
      </c>
      <c r="G129">
        <f>AVERAGE(C129:E129)</f>
        <v>0.017689006671398097</v>
      </c>
      <c r="H129">
        <f>STDEV(C129:E129)</f>
        <v>0.023304781585438247</v>
      </c>
      <c r="I129">
        <f>(B129*B4+C129*C4+D129*D4+E129*E4+F129*F4)/SUM(B4:F4)</f>
        <v>-0.022627549851771227</v>
      </c>
    </row>
    <row r="130" spans="1:9" ht="12.75">
      <c r="A130" t="s">
        <v>89</v>
      </c>
      <c r="B130">
        <f>B90*10000/B62</f>
        <v>0.020357170519797588</v>
      </c>
      <c r="C130">
        <f>C90*10000/C62</f>
        <v>0.07069011425276558</v>
      </c>
      <c r="D130">
        <f>D90*10000/D62</f>
        <v>-0.0883226163308202</v>
      </c>
      <c r="E130">
        <f>E90*10000/E62</f>
        <v>-0.09394315034031363</v>
      </c>
      <c r="F130">
        <f>F90*10000/F62</f>
        <v>0.3160568178423963</v>
      </c>
      <c r="G130">
        <f>AVERAGE(C130:E130)</f>
        <v>-0.03719188413945608</v>
      </c>
      <c r="H130">
        <f>STDEV(C130:E130)</f>
        <v>0.09347080711892058</v>
      </c>
      <c r="I130">
        <f>(B130*B4+C130*C4+D130*D4+E130*E4+F130*F4)/SUM(B4:F4)</f>
        <v>0.01814406958382921</v>
      </c>
    </row>
    <row r="131" spans="1:9" ht="12.75">
      <c r="A131" t="s">
        <v>90</v>
      </c>
      <c r="B131">
        <f>B91*10000/B62</f>
        <v>-0.02762778572396978</v>
      </c>
      <c r="C131">
        <f>C91*10000/C62</f>
        <v>0.029577618794937668</v>
      </c>
      <c r="D131">
        <f>D91*10000/D62</f>
        <v>-0.0034121213778535537</v>
      </c>
      <c r="E131">
        <f>E91*10000/E62</f>
        <v>0.047705318866936665</v>
      </c>
      <c r="F131">
        <f>F91*10000/F62</f>
        <v>-0.02531199274811167</v>
      </c>
      <c r="G131">
        <f>AVERAGE(C131:E131)</f>
        <v>0.02462360542800693</v>
      </c>
      <c r="H131">
        <f>STDEV(C131:E131)</f>
        <v>0.02591630491842386</v>
      </c>
      <c r="I131">
        <f>(B131*B4+C131*C4+D131*D4+E131*E4+F131*F4)/SUM(B4:F4)</f>
        <v>0.0104002821240294</v>
      </c>
    </row>
    <row r="132" spans="1:9" ht="12.75">
      <c r="A132" t="s">
        <v>91</v>
      </c>
      <c r="B132">
        <f>B92*10000/B62</f>
        <v>0.013521525510840206</v>
      </c>
      <c r="C132">
        <f>C92*10000/C62</f>
        <v>-0.012296906787189915</v>
      </c>
      <c r="D132">
        <f>D92*10000/D62</f>
        <v>0.02006423448656971</v>
      </c>
      <c r="E132">
        <f>E92*10000/E62</f>
        <v>0.04531291896136435</v>
      </c>
      <c r="F132">
        <f>F92*10000/F62</f>
        <v>0.07082275137441636</v>
      </c>
      <c r="G132">
        <f>AVERAGE(C132:E132)</f>
        <v>0.017693415553581383</v>
      </c>
      <c r="H132">
        <f>STDEV(C132:E132)</f>
        <v>0.02887799495298208</v>
      </c>
      <c r="I132">
        <f>(B132*B4+C132*C4+D132*D4+E132*E4+F132*F4)/SUM(B4:F4)</f>
        <v>0.02415154132677944</v>
      </c>
    </row>
    <row r="133" spans="1:9" ht="12.75">
      <c r="A133" t="s">
        <v>92</v>
      </c>
      <c r="B133">
        <f>B93*10000/B62</f>
        <v>0.0799821769447892</v>
      </c>
      <c r="C133">
        <f>C93*10000/C62</f>
        <v>0.08119378676690966</v>
      </c>
      <c r="D133">
        <f>D93*10000/D62</f>
        <v>0.07016762248117804</v>
      </c>
      <c r="E133">
        <f>E93*10000/E62</f>
        <v>0.07654077819638744</v>
      </c>
      <c r="F133">
        <f>F93*10000/F62</f>
        <v>0.04075741075120111</v>
      </c>
      <c r="G133">
        <f>AVERAGE(C133:E133)</f>
        <v>0.07596739581482505</v>
      </c>
      <c r="H133">
        <f>STDEV(C133:E133)</f>
        <v>0.005535399735394049</v>
      </c>
      <c r="I133">
        <f>(B133*B4+C133*C4+D133*D4+E133*E4+F133*F4)/SUM(B4:F4)</f>
        <v>0.0718679129070941</v>
      </c>
    </row>
    <row r="134" spans="1:9" ht="12.75">
      <c r="A134" t="s">
        <v>93</v>
      </c>
      <c r="B134">
        <f>B94*10000/B62</f>
        <v>-0.007072467375627599</v>
      </c>
      <c r="C134">
        <f>C94*10000/C62</f>
        <v>0.007598794471273272</v>
      </c>
      <c r="D134">
        <f>D94*10000/D62</f>
        <v>-0.011762434936685634</v>
      </c>
      <c r="E134">
        <f>E94*10000/E62</f>
        <v>-0.005351428615079873</v>
      </c>
      <c r="F134">
        <f>F94*10000/F62</f>
        <v>-0.01847758765236936</v>
      </c>
      <c r="G134">
        <f>AVERAGE(C134:E134)</f>
        <v>-0.003171689693497412</v>
      </c>
      <c r="H134">
        <f>STDEV(C134:E134)</f>
        <v>0.009862948208907887</v>
      </c>
      <c r="I134">
        <f>(B134*B4+C134*C4+D134*D4+E134*E4+F134*F4)/SUM(B4:F4)</f>
        <v>-0.005772569533622837</v>
      </c>
    </row>
    <row r="135" spans="1:9" ht="12.75">
      <c r="A135" t="s">
        <v>94</v>
      </c>
      <c r="B135">
        <f>B95*10000/B62</f>
        <v>-0.00381578613222109</v>
      </c>
      <c r="C135">
        <f>C95*10000/C62</f>
        <v>-0.00471033281867145</v>
      </c>
      <c r="D135">
        <f>D95*10000/D62</f>
        <v>-0.0016261934791773794</v>
      </c>
      <c r="E135">
        <f>E95*10000/E62</f>
        <v>-0.003727336624452998</v>
      </c>
      <c r="F135">
        <f>F95*10000/F62</f>
        <v>-0.0010301250511284303</v>
      </c>
      <c r="G135">
        <f>AVERAGE(C135:E135)</f>
        <v>-0.0033546209741006088</v>
      </c>
      <c r="H135">
        <f>STDEV(C135:E135)</f>
        <v>0.0015754893155356321</v>
      </c>
      <c r="I135">
        <f>(B135*B4+C135*C4+D135*D4+E135*E4+F135*F4)/SUM(B4:F4)</f>
        <v>-0.0031125069249592413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2005-12-20T10:21:32Z</cp:lastPrinted>
  <dcterms:created xsi:type="dcterms:W3CDTF">2005-12-20T10:21:32Z</dcterms:created>
  <dcterms:modified xsi:type="dcterms:W3CDTF">2006-01-05T09:56:18Z</dcterms:modified>
  <cp:category/>
  <cp:version/>
  <cp:contentType/>
  <cp:contentStatus/>
</cp:coreProperties>
</file>