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<sst xmlns="http://schemas.openxmlformats.org/spreadsheetml/2006/main" count="204" uniqueCount="98">
  <si>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20/12/2005       12:12:47</t>
  </si>
  <si>
    <t>LISSNER</t>
  </si>
  <si>
    <t>HCMQAP776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</si>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</sst>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-0.003749</v>
      </c>
      <c r="D4" s="12">
        <v>-0.003748</v>
      </c>
      <c r="E4" s="12">
        <v>-0.00375</v>
      </c>
      <c r="F4" s="24">
        <v>-0.002069</v>
      </c>
      <c r="G4" s="34">
        <v>-0.011685</v>
      </c>
    </row>
    <row r="5" spans="1:7" ht="12.75" thickBot="1">
      <c r="A5" s="44" t="s">
        <v>13</v>
      </c>
      <c r="B5" s="45">
        <v>3.793426</v>
      </c>
      <c r="C5" s="46">
        <v>2.364713</v>
      </c>
      <c r="D5" s="46">
        <v>-0.800126</v>
      </c>
      <c r="E5" s="46">
        <v>-1.529218</v>
      </c>
      <c r="F5" s="47">
        <v>-4.183348</v>
      </c>
      <c r="G5" s="48">
        <v>6.176317</v>
      </c>
    </row>
    <row r="6" spans="1:7" ht="12.75" thickTop="1">
      <c r="A6" s="6" t="s">
        <v>14</v>
      </c>
      <c r="B6" s="39">
        <v>-36.34742</v>
      </c>
      <c r="C6" s="40">
        <v>107.0875</v>
      </c>
      <c r="D6" s="40">
        <v>16.24364</v>
      </c>
      <c r="E6" s="40">
        <v>27.81034</v>
      </c>
      <c r="F6" s="41">
        <v>-234.1096</v>
      </c>
      <c r="G6" s="42">
        <v>-0.001286893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-0.05989092</v>
      </c>
      <c r="C8" s="13">
        <v>0.259058</v>
      </c>
      <c r="D8" s="13">
        <v>0.2214984</v>
      </c>
      <c r="E8" s="13">
        <v>0.9019678</v>
      </c>
      <c r="F8" s="25">
        <v>-2.078105</v>
      </c>
      <c r="G8" s="35">
        <v>0.04806447</v>
      </c>
    </row>
    <row r="9" spans="1:7" ht="12">
      <c r="A9" s="20" t="s">
        <v>17</v>
      </c>
      <c r="B9" s="29">
        <v>0.7570886</v>
      </c>
      <c r="C9" s="13">
        <v>0.993999</v>
      </c>
      <c r="D9" s="13">
        <v>1.172749</v>
      </c>
      <c r="E9" s="13">
        <v>1.179075</v>
      </c>
      <c r="F9" s="25">
        <v>-1.202958</v>
      </c>
      <c r="G9" s="35">
        <v>0.7553351</v>
      </c>
    </row>
    <row r="10" spans="1:7" ht="12">
      <c r="A10" s="20" t="s">
        <v>18</v>
      </c>
      <c r="B10" s="29">
        <v>0.02502194</v>
      </c>
      <c r="C10" s="13">
        <v>0.06724242</v>
      </c>
      <c r="D10" s="13">
        <v>-0.2936776</v>
      </c>
      <c r="E10" s="13">
        <v>-0.3258038</v>
      </c>
      <c r="F10" s="25">
        <v>-2.422181</v>
      </c>
      <c r="G10" s="35">
        <v>-0.450884</v>
      </c>
    </row>
    <row r="11" spans="1:7" ht="12">
      <c r="A11" s="21" t="s">
        <v>19</v>
      </c>
      <c r="B11" s="31">
        <v>1.242788</v>
      </c>
      <c r="C11" s="15">
        <v>0.04074809</v>
      </c>
      <c r="D11" s="15">
        <v>0.8859792</v>
      </c>
      <c r="E11" s="15">
        <v>-0.2471393</v>
      </c>
      <c r="F11" s="27">
        <v>12.64733</v>
      </c>
      <c r="G11" s="37">
        <v>2.023591</v>
      </c>
    </row>
    <row r="12" spans="1:7" ht="12">
      <c r="A12" s="20" t="s">
        <v>20</v>
      </c>
      <c r="B12" s="29">
        <v>0.2371818</v>
      </c>
      <c r="C12" s="13">
        <v>-0.09244596</v>
      </c>
      <c r="D12" s="13">
        <v>0.03781144</v>
      </c>
      <c r="E12" s="13">
        <v>-0.1612736</v>
      </c>
      <c r="F12" s="25">
        <v>0.00983536</v>
      </c>
      <c r="G12" s="35">
        <v>-0.01619124</v>
      </c>
    </row>
    <row r="13" spans="1:7" ht="12">
      <c r="A13" s="20" t="s">
        <v>21</v>
      </c>
      <c r="B13" s="29">
        <v>0.08987</v>
      </c>
      <c r="C13" s="13">
        <v>0.3311186</v>
      </c>
      <c r="D13" s="13">
        <v>0.3690804</v>
      </c>
      <c r="E13" s="13">
        <v>0.5506975</v>
      </c>
      <c r="F13" s="25">
        <v>-0.03908507</v>
      </c>
      <c r="G13" s="35">
        <v>0.3088695</v>
      </c>
    </row>
    <row r="14" spans="1:7" ht="12">
      <c r="A14" s="20" t="s">
        <v>22</v>
      </c>
      <c r="B14" s="29">
        <v>-0.02511451</v>
      </c>
      <c r="C14" s="13">
        <v>-0.05206797</v>
      </c>
      <c r="D14" s="13">
        <v>-0.09732837</v>
      </c>
      <c r="E14" s="13">
        <v>0.04227637</v>
      </c>
      <c r="F14" s="25">
        <v>0.2115762</v>
      </c>
      <c r="G14" s="35">
        <v>-0.001318632</v>
      </c>
    </row>
    <row r="15" spans="1:7" ht="12">
      <c r="A15" s="21" t="s">
        <v>23</v>
      </c>
      <c r="B15" s="31">
        <v>-0.5267755</v>
      </c>
      <c r="C15" s="15">
        <v>-0.2695791</v>
      </c>
      <c r="D15" s="15">
        <v>-0.2153631</v>
      </c>
      <c r="E15" s="15">
        <v>-0.2920816</v>
      </c>
      <c r="F15" s="27">
        <v>-0.4474169</v>
      </c>
      <c r="G15" s="37">
        <v>-0.3229461</v>
      </c>
    </row>
    <row r="16" spans="1:7" ht="12">
      <c r="A16" s="20" t="s">
        <v>24</v>
      </c>
      <c r="B16" s="29">
        <v>0.01188075</v>
      </c>
      <c r="C16" s="13">
        <v>-0.01488651</v>
      </c>
      <c r="D16" s="13">
        <v>0.0139526</v>
      </c>
      <c r="E16" s="13">
        <v>-0.04723523</v>
      </c>
      <c r="F16" s="25">
        <v>-0.01862155</v>
      </c>
      <c r="G16" s="35">
        <v>-0.01233935</v>
      </c>
    </row>
    <row r="17" spans="1:7" ht="12">
      <c r="A17" s="20" t="s">
        <v>25</v>
      </c>
      <c r="B17" s="29">
        <v>-0.008988307</v>
      </c>
      <c r="C17" s="13">
        <v>-0.02125767</v>
      </c>
      <c r="D17" s="13">
        <v>-0.04304172</v>
      </c>
      <c r="E17" s="13">
        <v>-0.02433762</v>
      </c>
      <c r="F17" s="25">
        <v>-0.02586916</v>
      </c>
      <c r="G17" s="35">
        <v>-0.02606905</v>
      </c>
    </row>
    <row r="18" spans="1:7" ht="12">
      <c r="A18" s="20" t="s">
        <v>26</v>
      </c>
      <c r="B18" s="29">
        <v>0.02213017</v>
      </c>
      <c r="C18" s="13">
        <v>-0.001580429</v>
      </c>
      <c r="D18" s="13">
        <v>0.01302454</v>
      </c>
      <c r="E18" s="13">
        <v>0.03181512</v>
      </c>
      <c r="F18" s="25">
        <v>0.03937113</v>
      </c>
      <c r="G18" s="35">
        <v>0.01885854</v>
      </c>
    </row>
    <row r="19" spans="1:7" ht="12">
      <c r="A19" s="21" t="s">
        <v>27</v>
      </c>
      <c r="B19" s="31">
        <v>-0.195394</v>
      </c>
      <c r="C19" s="15">
        <v>-0.1624268</v>
      </c>
      <c r="D19" s="15">
        <v>-0.1844027</v>
      </c>
      <c r="E19" s="15">
        <v>-0.1666264</v>
      </c>
      <c r="F19" s="27">
        <v>-0.142677</v>
      </c>
      <c r="G19" s="37">
        <v>-0.1708932</v>
      </c>
    </row>
    <row r="20" spans="1:7" ht="12.75" thickBot="1">
      <c r="A20" s="44" t="s">
        <v>28</v>
      </c>
      <c r="B20" s="45">
        <v>-0.003790399</v>
      </c>
      <c r="C20" s="46">
        <v>-0.002241049</v>
      </c>
      <c r="D20" s="46">
        <v>-0.005293564</v>
      </c>
      <c r="E20" s="46">
        <v>-0.0009449895</v>
      </c>
      <c r="F20" s="47">
        <v>0.002132443</v>
      </c>
      <c r="G20" s="48">
        <v>-0.002307392</v>
      </c>
    </row>
    <row r="21" spans="1:7" ht="12.75" thickTop="1">
      <c r="A21" s="6" t="s">
        <v>29</v>
      </c>
      <c r="B21" s="39">
        <v>-73.27947</v>
      </c>
      <c r="C21" s="40">
        <v>63.47584</v>
      </c>
      <c r="D21" s="40">
        <v>-37.07236</v>
      </c>
      <c r="E21" s="40">
        <v>21.62451</v>
      </c>
      <c r="F21" s="41">
        <v>-6.839301</v>
      </c>
      <c r="G21" s="43">
        <v>0.002522233</v>
      </c>
    </row>
    <row r="22" spans="1:7" ht="12">
      <c r="A22" s="20" t="s">
        <v>30</v>
      </c>
      <c r="B22" s="29">
        <v>75.86998</v>
      </c>
      <c r="C22" s="13">
        <v>47.29461</v>
      </c>
      <c r="D22" s="13">
        <v>-16.00253</v>
      </c>
      <c r="E22" s="13">
        <v>-30.58446</v>
      </c>
      <c r="F22" s="25">
        <v>-83.6689</v>
      </c>
      <c r="G22" s="36">
        <v>0</v>
      </c>
    </row>
    <row r="23" spans="1:7" ht="12">
      <c r="A23" s="20" t="s">
        <v>31</v>
      </c>
      <c r="B23" s="29">
        <v>-0.4486725</v>
      </c>
      <c r="C23" s="13">
        <v>1.467988</v>
      </c>
      <c r="D23" s="13">
        <v>0.1988251</v>
      </c>
      <c r="E23" s="13">
        <v>3.533922</v>
      </c>
      <c r="F23" s="25">
        <v>8.393683</v>
      </c>
      <c r="G23" s="35">
        <v>2.301033</v>
      </c>
    </row>
    <row r="24" spans="1:7" ht="12">
      <c r="A24" s="20" t="s">
        <v>32</v>
      </c>
      <c r="B24" s="29">
        <v>-2.962927</v>
      </c>
      <c r="C24" s="13">
        <v>-0.3072442</v>
      </c>
      <c r="D24" s="13">
        <v>-4.214206</v>
      </c>
      <c r="E24" s="13">
        <v>-2.284765</v>
      </c>
      <c r="F24" s="25">
        <v>1.603924</v>
      </c>
      <c r="G24" s="35">
        <v>-1.855237</v>
      </c>
    </row>
    <row r="25" spans="1:7" ht="12">
      <c r="A25" s="20" t="s">
        <v>33</v>
      </c>
      <c r="B25" s="29">
        <v>0.917747</v>
      </c>
      <c r="C25" s="13">
        <v>1.278569</v>
      </c>
      <c r="D25" s="13">
        <v>-0.02977363</v>
      </c>
      <c r="E25" s="13">
        <v>1.319804</v>
      </c>
      <c r="F25" s="25">
        <v>-0.3943458</v>
      </c>
      <c r="G25" s="35">
        <v>0.6991637</v>
      </c>
    </row>
    <row r="26" spans="1:7" ht="12">
      <c r="A26" s="21" t="s">
        <v>34</v>
      </c>
      <c r="B26" s="31">
        <v>0.124291</v>
      </c>
      <c r="C26" s="15">
        <v>0.07996684</v>
      </c>
      <c r="D26" s="15">
        <v>-0.2863608</v>
      </c>
      <c r="E26" s="15">
        <v>-0.08103751</v>
      </c>
      <c r="F26" s="27">
        <v>1.411328</v>
      </c>
      <c r="G26" s="37">
        <v>0.1362795</v>
      </c>
    </row>
    <row r="27" spans="1:7" ht="12">
      <c r="A27" s="20" t="s">
        <v>35</v>
      </c>
      <c r="B27" s="29">
        <v>-0.04662188</v>
      </c>
      <c r="C27" s="13">
        <v>-0.6951847</v>
      </c>
      <c r="D27" s="13">
        <v>0.02427542</v>
      </c>
      <c r="E27" s="13">
        <v>-0.04793148</v>
      </c>
      <c r="F27" s="25">
        <v>0.4760516</v>
      </c>
      <c r="G27" s="35">
        <v>-0.1165388</v>
      </c>
    </row>
    <row r="28" spans="1:7" ht="12">
      <c r="A28" s="20" t="s">
        <v>36</v>
      </c>
      <c r="B28" s="29">
        <v>-0.2392276</v>
      </c>
      <c r="C28" s="13">
        <v>-0.2592195</v>
      </c>
      <c r="D28" s="13">
        <v>-0.4699542</v>
      </c>
      <c r="E28" s="13">
        <v>-0.00630339</v>
      </c>
      <c r="F28" s="25">
        <v>0.309632</v>
      </c>
      <c r="G28" s="35">
        <v>-0.1706098</v>
      </c>
    </row>
    <row r="29" spans="1:7" ht="12">
      <c r="A29" s="20" t="s">
        <v>37</v>
      </c>
      <c r="B29" s="29">
        <v>0.131196</v>
      </c>
      <c r="C29" s="13">
        <v>0.1655324</v>
      </c>
      <c r="D29" s="13">
        <v>0.01294622</v>
      </c>
      <c r="E29" s="13">
        <v>0.08289042</v>
      </c>
      <c r="F29" s="25">
        <v>0.07992721</v>
      </c>
      <c r="G29" s="35">
        <v>0.09257742</v>
      </c>
    </row>
    <row r="30" spans="1:7" ht="12">
      <c r="A30" s="21" t="s">
        <v>38</v>
      </c>
      <c r="B30" s="31">
        <v>0.0005568308</v>
      </c>
      <c r="C30" s="15">
        <v>-0.02064336</v>
      </c>
      <c r="D30" s="15">
        <v>-0.08466482</v>
      </c>
      <c r="E30" s="15">
        <v>0.06540335</v>
      </c>
      <c r="F30" s="27">
        <v>0.1765661</v>
      </c>
      <c r="G30" s="37">
        <v>0.01394755</v>
      </c>
    </row>
    <row r="31" spans="1:7" ht="12">
      <c r="A31" s="20" t="s">
        <v>39</v>
      </c>
      <c r="B31" s="29">
        <v>0.00821322</v>
      </c>
      <c r="C31" s="13">
        <v>-0.008822458</v>
      </c>
      <c r="D31" s="13">
        <v>0.008148821</v>
      </c>
      <c r="E31" s="13">
        <v>0.03243502</v>
      </c>
      <c r="F31" s="25">
        <v>0.05151881</v>
      </c>
      <c r="G31" s="35">
        <v>0.01567924</v>
      </c>
    </row>
    <row r="32" spans="1:7" ht="12">
      <c r="A32" s="20" t="s">
        <v>40</v>
      </c>
      <c r="B32" s="29">
        <v>0.001822571</v>
      </c>
      <c r="C32" s="13">
        <v>-0.04765368</v>
      </c>
      <c r="D32" s="13">
        <v>-0.03552693</v>
      </c>
      <c r="E32" s="13">
        <v>0.02061433</v>
      </c>
      <c r="F32" s="25">
        <v>0.06608956</v>
      </c>
      <c r="G32" s="35">
        <v>-0.006009849</v>
      </c>
    </row>
    <row r="33" spans="1:7" ht="12">
      <c r="A33" s="20" t="s">
        <v>41</v>
      </c>
      <c r="B33" s="29">
        <v>0.1026495</v>
      </c>
      <c r="C33" s="13">
        <v>0.04338794</v>
      </c>
      <c r="D33" s="13">
        <v>0.09222169</v>
      </c>
      <c r="E33" s="13">
        <v>0.06441289</v>
      </c>
      <c r="F33" s="25">
        <v>0.07474916</v>
      </c>
      <c r="G33" s="35">
        <v>0.07297196</v>
      </c>
    </row>
    <row r="34" spans="1:7" ht="12">
      <c r="A34" s="21" t="s">
        <v>42</v>
      </c>
      <c r="B34" s="31">
        <v>-0.01185229</v>
      </c>
      <c r="C34" s="15">
        <v>-0.01700756</v>
      </c>
      <c r="D34" s="15">
        <v>-0.002367413</v>
      </c>
      <c r="E34" s="15">
        <v>0.0015387</v>
      </c>
      <c r="F34" s="27">
        <v>-0.02693112</v>
      </c>
      <c r="G34" s="37">
        <v>-0.009580403</v>
      </c>
    </row>
    <row r="35" spans="1:7" ht="12.75" thickBot="1">
      <c r="A35" s="22" t="s">
        <v>43</v>
      </c>
      <c r="B35" s="32">
        <v>0.0001519468</v>
      </c>
      <c r="C35" s="16">
        <v>0.01571436</v>
      </c>
      <c r="D35" s="16">
        <v>0.004217378</v>
      </c>
      <c r="E35" s="16">
        <v>0.009008646</v>
      </c>
      <c r="F35" s="28">
        <v>0.0008935501</v>
      </c>
      <c r="G35" s="38">
        <v>0.007105001</v>
      </c>
    </row>
    <row r="36" spans="1:7" ht="12">
      <c r="A36" s="4" t="s">
        <v>44</v>
      </c>
      <c r="B36" s="3">
        <v>21.53931</v>
      </c>
      <c r="C36" s="3">
        <v>21.53931</v>
      </c>
      <c r="D36" s="3">
        <v>21.55151</v>
      </c>
      <c r="E36" s="3">
        <v>21.54846</v>
      </c>
      <c r="F36" s="3">
        <v>21.55762</v>
      </c>
      <c r="G36" s="3"/>
    </row>
    <row r="37" spans="1:6" ht="12">
      <c r="A37" s="4" t="s">
        <v>45</v>
      </c>
      <c r="B37" s="2">
        <v>0.2171834</v>
      </c>
      <c r="C37" s="2">
        <v>0.1719157</v>
      </c>
      <c r="D37" s="2">
        <v>0.1459758</v>
      </c>
      <c r="E37" s="2">
        <v>0.1464844</v>
      </c>
      <c r="F37" s="2">
        <v>0.1332601</v>
      </c>
    </row>
    <row r="38" spans="1:7" ht="12">
      <c r="A38" s="4" t="s">
        <v>53</v>
      </c>
      <c r="B38" s="2">
        <v>6.273215E-05</v>
      </c>
      <c r="C38" s="2">
        <v>-0.000182555</v>
      </c>
      <c r="D38" s="2">
        <v>-2.771497E-05</v>
      </c>
      <c r="E38" s="2">
        <v>-4.71647E-05</v>
      </c>
      <c r="F38" s="2">
        <v>0.0003978612</v>
      </c>
      <c r="G38" s="2">
        <v>0.0002271644</v>
      </c>
    </row>
    <row r="39" spans="1:7" ht="12.75" thickBot="1">
      <c r="A39" s="4" t="s">
        <v>54</v>
      </c>
      <c r="B39" s="2">
        <v>0.0001240992</v>
      </c>
      <c r="C39" s="2">
        <v>-0.0001070455</v>
      </c>
      <c r="D39" s="2">
        <v>6.297867E-05</v>
      </c>
      <c r="E39" s="2">
        <v>-3.690592E-05</v>
      </c>
      <c r="F39" s="2">
        <v>1.495567E-05</v>
      </c>
      <c r="G39" s="2">
        <v>0.0007839482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3.116512</v>
      </c>
      <c r="F40" s="17" t="s">
        <v>48</v>
      </c>
      <c r="G40" s="8">
        <v>54.951832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0.003749</v>
      </c>
      <c r="D4">
        <v>0.003748</v>
      </c>
      <c r="E4">
        <v>0.00375</v>
      </c>
      <c r="F4">
        <v>0.002069</v>
      </c>
      <c r="G4">
        <v>0.011685</v>
      </c>
    </row>
    <row r="5" spans="1:7" ht="12.75">
      <c r="A5" t="s">
        <v>13</v>
      </c>
      <c r="B5">
        <v>3.793426</v>
      </c>
      <c r="C5">
        <v>2.364713</v>
      </c>
      <c r="D5">
        <v>-0.800126</v>
      </c>
      <c r="E5">
        <v>-1.529218</v>
      </c>
      <c r="F5">
        <v>-4.183348</v>
      </c>
      <c r="G5">
        <v>6.176317</v>
      </c>
    </row>
    <row r="6" spans="1:7" ht="12.75">
      <c r="A6" t="s">
        <v>14</v>
      </c>
      <c r="B6" s="49">
        <v>-36.34742</v>
      </c>
      <c r="C6" s="49">
        <v>107.0875</v>
      </c>
      <c r="D6" s="49">
        <v>16.24364</v>
      </c>
      <c r="E6" s="49">
        <v>27.81034</v>
      </c>
      <c r="F6" s="49">
        <v>-234.1096</v>
      </c>
      <c r="G6" s="49">
        <v>-0.001286893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-0.05989092</v>
      </c>
      <c r="C8" s="49">
        <v>0.259058</v>
      </c>
      <c r="D8" s="49">
        <v>0.2214984</v>
      </c>
      <c r="E8" s="49">
        <v>0.9019678</v>
      </c>
      <c r="F8" s="49">
        <v>-2.078105</v>
      </c>
      <c r="G8" s="49">
        <v>0.04806447</v>
      </c>
    </row>
    <row r="9" spans="1:7" ht="12.75">
      <c r="A9" t="s">
        <v>17</v>
      </c>
      <c r="B9" s="49">
        <v>0.7570886</v>
      </c>
      <c r="C9" s="49">
        <v>0.993999</v>
      </c>
      <c r="D9" s="49">
        <v>1.172749</v>
      </c>
      <c r="E9" s="49">
        <v>1.179075</v>
      </c>
      <c r="F9" s="49">
        <v>-1.202958</v>
      </c>
      <c r="G9" s="49">
        <v>0.7553351</v>
      </c>
    </row>
    <row r="10" spans="1:7" ht="12.75">
      <c r="A10" t="s">
        <v>18</v>
      </c>
      <c r="B10" s="49">
        <v>0.02502194</v>
      </c>
      <c r="C10" s="49">
        <v>0.06724242</v>
      </c>
      <c r="D10" s="49">
        <v>-0.2936776</v>
      </c>
      <c r="E10" s="49">
        <v>-0.3258038</v>
      </c>
      <c r="F10" s="49">
        <v>-2.422181</v>
      </c>
      <c r="G10" s="49">
        <v>-0.450884</v>
      </c>
    </row>
    <row r="11" spans="1:7" ht="12.75">
      <c r="A11" t="s">
        <v>19</v>
      </c>
      <c r="B11" s="49">
        <v>1.242788</v>
      </c>
      <c r="C11" s="49">
        <v>0.04074809</v>
      </c>
      <c r="D11" s="49">
        <v>0.8859792</v>
      </c>
      <c r="E11" s="49">
        <v>-0.2471393</v>
      </c>
      <c r="F11" s="49">
        <v>12.64733</v>
      </c>
      <c r="G11" s="49">
        <v>2.023591</v>
      </c>
    </row>
    <row r="12" spans="1:7" ht="12.75">
      <c r="A12" t="s">
        <v>20</v>
      </c>
      <c r="B12" s="49">
        <v>0.2371818</v>
      </c>
      <c r="C12" s="49">
        <v>-0.09244596</v>
      </c>
      <c r="D12" s="49">
        <v>0.03781144</v>
      </c>
      <c r="E12" s="49">
        <v>-0.1612736</v>
      </c>
      <c r="F12" s="49">
        <v>0.00983536</v>
      </c>
      <c r="G12" s="49">
        <v>-0.01619124</v>
      </c>
    </row>
    <row r="13" spans="1:7" ht="12.75">
      <c r="A13" t="s">
        <v>21</v>
      </c>
      <c r="B13" s="49">
        <v>0.08987</v>
      </c>
      <c r="C13" s="49">
        <v>0.3311186</v>
      </c>
      <c r="D13" s="49">
        <v>0.3690804</v>
      </c>
      <c r="E13" s="49">
        <v>0.5506975</v>
      </c>
      <c r="F13" s="49">
        <v>-0.03908507</v>
      </c>
      <c r="G13" s="49">
        <v>0.3088695</v>
      </c>
    </row>
    <row r="14" spans="1:7" ht="12.75">
      <c r="A14" t="s">
        <v>22</v>
      </c>
      <c r="B14" s="49">
        <v>-0.02511451</v>
      </c>
      <c r="C14" s="49">
        <v>-0.05206797</v>
      </c>
      <c r="D14" s="49">
        <v>-0.09732837</v>
      </c>
      <c r="E14" s="49">
        <v>0.04227637</v>
      </c>
      <c r="F14" s="49">
        <v>0.2115762</v>
      </c>
      <c r="G14" s="49">
        <v>-0.001318632</v>
      </c>
    </row>
    <row r="15" spans="1:7" ht="12.75">
      <c r="A15" t="s">
        <v>23</v>
      </c>
      <c r="B15" s="49">
        <v>-0.5267755</v>
      </c>
      <c r="C15" s="49">
        <v>-0.2695791</v>
      </c>
      <c r="D15" s="49">
        <v>-0.2153631</v>
      </c>
      <c r="E15" s="49">
        <v>-0.2920816</v>
      </c>
      <c r="F15" s="49">
        <v>-0.4474169</v>
      </c>
      <c r="G15" s="49">
        <v>-0.3229461</v>
      </c>
    </row>
    <row r="16" spans="1:7" ht="12.75">
      <c r="A16" t="s">
        <v>24</v>
      </c>
      <c r="B16" s="49">
        <v>0.01188075</v>
      </c>
      <c r="C16" s="49">
        <v>-0.01488651</v>
      </c>
      <c r="D16" s="49">
        <v>0.0139526</v>
      </c>
      <c r="E16" s="49">
        <v>-0.04723523</v>
      </c>
      <c r="F16" s="49">
        <v>-0.01862155</v>
      </c>
      <c r="G16" s="49">
        <v>-0.01233935</v>
      </c>
    </row>
    <row r="17" spans="1:7" ht="12.75">
      <c r="A17" t="s">
        <v>25</v>
      </c>
      <c r="B17" s="49">
        <v>-0.008988307</v>
      </c>
      <c r="C17" s="49">
        <v>-0.02125767</v>
      </c>
      <c r="D17" s="49">
        <v>-0.04304172</v>
      </c>
      <c r="E17" s="49">
        <v>-0.02433762</v>
      </c>
      <c r="F17" s="49">
        <v>-0.02586916</v>
      </c>
      <c r="G17" s="49">
        <v>-0.02606905</v>
      </c>
    </row>
    <row r="18" spans="1:7" ht="12.75">
      <c r="A18" t="s">
        <v>26</v>
      </c>
      <c r="B18" s="49">
        <v>0.02213017</v>
      </c>
      <c r="C18" s="49">
        <v>-0.001580429</v>
      </c>
      <c r="D18" s="49">
        <v>0.01302454</v>
      </c>
      <c r="E18" s="49">
        <v>0.03181512</v>
      </c>
      <c r="F18" s="49">
        <v>0.03937113</v>
      </c>
      <c r="G18" s="49">
        <v>0.01885854</v>
      </c>
    </row>
    <row r="19" spans="1:7" ht="12.75">
      <c r="A19" t="s">
        <v>27</v>
      </c>
      <c r="B19" s="49">
        <v>-0.195394</v>
      </c>
      <c r="C19" s="49">
        <v>-0.1624268</v>
      </c>
      <c r="D19" s="49">
        <v>-0.1844027</v>
      </c>
      <c r="E19" s="49">
        <v>-0.1666264</v>
      </c>
      <c r="F19" s="49">
        <v>-0.142677</v>
      </c>
      <c r="G19" s="49">
        <v>-0.1708932</v>
      </c>
    </row>
    <row r="20" spans="1:7" ht="12.75">
      <c r="A20" t="s">
        <v>28</v>
      </c>
      <c r="B20" s="49">
        <v>-0.003790399</v>
      </c>
      <c r="C20" s="49">
        <v>-0.002241049</v>
      </c>
      <c r="D20" s="49">
        <v>-0.005293564</v>
      </c>
      <c r="E20" s="49">
        <v>-0.0009449895</v>
      </c>
      <c r="F20" s="49">
        <v>0.002132443</v>
      </c>
      <c r="G20" s="49">
        <v>-0.002307392</v>
      </c>
    </row>
    <row r="21" spans="1:7" ht="12.75">
      <c r="A21" t="s">
        <v>29</v>
      </c>
      <c r="B21" s="49">
        <v>-73.27947</v>
      </c>
      <c r="C21" s="49">
        <v>63.47584</v>
      </c>
      <c r="D21" s="49">
        <v>-37.07236</v>
      </c>
      <c r="E21" s="49">
        <v>21.62451</v>
      </c>
      <c r="F21" s="49">
        <v>-6.839301</v>
      </c>
      <c r="G21" s="49">
        <v>0.002522233</v>
      </c>
    </row>
    <row r="22" spans="1:7" ht="12.75">
      <c r="A22" t="s">
        <v>30</v>
      </c>
      <c r="B22" s="49">
        <v>75.86998</v>
      </c>
      <c r="C22" s="49">
        <v>47.29461</v>
      </c>
      <c r="D22" s="49">
        <v>-16.00253</v>
      </c>
      <c r="E22" s="49">
        <v>-30.58446</v>
      </c>
      <c r="F22" s="49">
        <v>-83.6689</v>
      </c>
      <c r="G22" s="49">
        <v>0</v>
      </c>
    </row>
    <row r="23" spans="1:7" ht="12.75">
      <c r="A23" t="s">
        <v>31</v>
      </c>
      <c r="B23" s="49">
        <v>-0.4486725</v>
      </c>
      <c r="C23" s="49">
        <v>1.467988</v>
      </c>
      <c r="D23" s="49">
        <v>0.1988251</v>
      </c>
      <c r="E23" s="49">
        <v>3.533922</v>
      </c>
      <c r="F23" s="49">
        <v>8.393683</v>
      </c>
      <c r="G23" s="49">
        <v>2.301033</v>
      </c>
    </row>
    <row r="24" spans="1:7" ht="12.75">
      <c r="A24" t="s">
        <v>32</v>
      </c>
      <c r="B24" s="49">
        <v>-2.962927</v>
      </c>
      <c r="C24" s="49">
        <v>-0.3072442</v>
      </c>
      <c r="D24" s="49">
        <v>-4.214206</v>
      </c>
      <c r="E24" s="49">
        <v>-2.284765</v>
      </c>
      <c r="F24" s="49">
        <v>1.603924</v>
      </c>
      <c r="G24" s="49">
        <v>-1.855237</v>
      </c>
    </row>
    <row r="25" spans="1:7" ht="12.75">
      <c r="A25" t="s">
        <v>33</v>
      </c>
      <c r="B25" s="49">
        <v>0.917747</v>
      </c>
      <c r="C25" s="49">
        <v>1.278569</v>
      </c>
      <c r="D25" s="49">
        <v>-0.02977363</v>
      </c>
      <c r="E25" s="49">
        <v>1.319804</v>
      </c>
      <c r="F25" s="49">
        <v>-0.3943458</v>
      </c>
      <c r="G25" s="49">
        <v>0.6991637</v>
      </c>
    </row>
    <row r="26" spans="1:7" ht="12.75">
      <c r="A26" t="s">
        <v>34</v>
      </c>
      <c r="B26" s="49">
        <v>0.124291</v>
      </c>
      <c r="C26" s="49">
        <v>0.07996684</v>
      </c>
      <c r="D26" s="49">
        <v>-0.2863608</v>
      </c>
      <c r="E26" s="49">
        <v>-0.08103751</v>
      </c>
      <c r="F26" s="49">
        <v>1.411328</v>
      </c>
      <c r="G26" s="49">
        <v>0.1362795</v>
      </c>
    </row>
    <row r="27" spans="1:7" ht="12.75">
      <c r="A27" t="s">
        <v>35</v>
      </c>
      <c r="B27" s="49">
        <v>-0.04662188</v>
      </c>
      <c r="C27" s="49">
        <v>-0.6951847</v>
      </c>
      <c r="D27" s="49">
        <v>0.02427542</v>
      </c>
      <c r="E27" s="49">
        <v>-0.04793148</v>
      </c>
      <c r="F27" s="49">
        <v>0.4760516</v>
      </c>
      <c r="G27" s="49">
        <v>-0.1165388</v>
      </c>
    </row>
    <row r="28" spans="1:7" ht="12.75">
      <c r="A28" t="s">
        <v>36</v>
      </c>
      <c r="B28" s="49">
        <v>-0.2392276</v>
      </c>
      <c r="C28" s="49">
        <v>-0.2592195</v>
      </c>
      <c r="D28" s="49">
        <v>-0.4699542</v>
      </c>
      <c r="E28" s="49">
        <v>-0.00630339</v>
      </c>
      <c r="F28" s="49">
        <v>0.309632</v>
      </c>
      <c r="G28" s="49">
        <v>-0.1706098</v>
      </c>
    </row>
    <row r="29" spans="1:7" ht="12.75">
      <c r="A29" t="s">
        <v>37</v>
      </c>
      <c r="B29" s="49">
        <v>0.131196</v>
      </c>
      <c r="C29" s="49">
        <v>0.1655324</v>
      </c>
      <c r="D29" s="49">
        <v>0.01294622</v>
      </c>
      <c r="E29" s="49">
        <v>0.08289042</v>
      </c>
      <c r="F29" s="49">
        <v>0.07992721</v>
      </c>
      <c r="G29" s="49">
        <v>0.09257742</v>
      </c>
    </row>
    <row r="30" spans="1:7" ht="12.75">
      <c r="A30" t="s">
        <v>38</v>
      </c>
      <c r="B30" s="49">
        <v>0.0005568308</v>
      </c>
      <c r="C30" s="49">
        <v>-0.02064336</v>
      </c>
      <c r="D30" s="49">
        <v>-0.08466482</v>
      </c>
      <c r="E30" s="49">
        <v>0.06540335</v>
      </c>
      <c r="F30" s="49">
        <v>0.1765661</v>
      </c>
      <c r="G30" s="49">
        <v>0.01394755</v>
      </c>
    </row>
    <row r="31" spans="1:7" ht="12.75">
      <c r="A31" t="s">
        <v>39</v>
      </c>
      <c r="B31" s="49">
        <v>0.00821322</v>
      </c>
      <c r="C31" s="49">
        <v>-0.008822458</v>
      </c>
      <c r="D31" s="49">
        <v>0.008148821</v>
      </c>
      <c r="E31" s="49">
        <v>0.03243502</v>
      </c>
      <c r="F31" s="49">
        <v>0.05151881</v>
      </c>
      <c r="G31" s="49">
        <v>0.01567924</v>
      </c>
    </row>
    <row r="32" spans="1:7" ht="12.75">
      <c r="A32" t="s">
        <v>40</v>
      </c>
      <c r="B32" s="49">
        <v>0.001822571</v>
      </c>
      <c r="C32" s="49">
        <v>-0.04765368</v>
      </c>
      <c r="D32" s="49">
        <v>-0.03552693</v>
      </c>
      <c r="E32" s="49">
        <v>0.02061433</v>
      </c>
      <c r="F32" s="49">
        <v>0.06608956</v>
      </c>
      <c r="G32" s="49">
        <v>-0.006009849</v>
      </c>
    </row>
    <row r="33" spans="1:7" ht="12.75">
      <c r="A33" t="s">
        <v>41</v>
      </c>
      <c r="B33" s="49">
        <v>0.1026495</v>
      </c>
      <c r="C33" s="49">
        <v>0.04338794</v>
      </c>
      <c r="D33" s="49">
        <v>0.09222169</v>
      </c>
      <c r="E33" s="49">
        <v>0.06441289</v>
      </c>
      <c r="F33" s="49">
        <v>0.07474916</v>
      </c>
      <c r="G33" s="49">
        <v>0.07297196</v>
      </c>
    </row>
    <row r="34" spans="1:7" ht="12.75">
      <c r="A34" t="s">
        <v>42</v>
      </c>
      <c r="B34" s="49">
        <v>-0.01185229</v>
      </c>
      <c r="C34" s="49">
        <v>-0.01700756</v>
      </c>
      <c r="D34" s="49">
        <v>-0.002367413</v>
      </c>
      <c r="E34" s="49">
        <v>0.0015387</v>
      </c>
      <c r="F34" s="49">
        <v>-0.02693112</v>
      </c>
      <c r="G34" s="49">
        <v>-0.009580403</v>
      </c>
    </row>
    <row r="35" spans="1:7" ht="12.75">
      <c r="A35" t="s">
        <v>43</v>
      </c>
      <c r="B35" s="49">
        <v>0.0001519468</v>
      </c>
      <c r="C35" s="49">
        <v>0.01571436</v>
      </c>
      <c r="D35" s="49">
        <v>0.004217378</v>
      </c>
      <c r="E35" s="49">
        <v>0.009008646</v>
      </c>
      <c r="F35" s="49">
        <v>0.0008935501</v>
      </c>
      <c r="G35" s="49">
        <v>0.007105001</v>
      </c>
    </row>
    <row r="36" spans="1:6" ht="12.75">
      <c r="A36" t="s">
        <v>44</v>
      </c>
      <c r="B36" s="49">
        <v>21.53931</v>
      </c>
      <c r="C36" s="49">
        <v>21.53931</v>
      </c>
      <c r="D36" s="49">
        <v>21.55151</v>
      </c>
      <c r="E36" s="49">
        <v>21.54846</v>
      </c>
      <c r="F36" s="49">
        <v>21.55762</v>
      </c>
    </row>
    <row r="37" spans="1:6" ht="12.75">
      <c r="A37" t="s">
        <v>45</v>
      </c>
      <c r="B37" s="49">
        <v>0.2171834</v>
      </c>
      <c r="C37" s="49">
        <v>0.1719157</v>
      </c>
      <c r="D37" s="49">
        <v>0.1459758</v>
      </c>
      <c r="E37" s="49">
        <v>0.1464844</v>
      </c>
      <c r="F37" s="49">
        <v>0.1332601</v>
      </c>
    </row>
    <row r="38" spans="1:7" ht="12.75">
      <c r="A38" t="s">
        <v>55</v>
      </c>
      <c r="B38" s="49">
        <v>6.273215E-05</v>
      </c>
      <c r="C38" s="49">
        <v>-0.000182555</v>
      </c>
      <c r="D38" s="49">
        <v>-2.771497E-05</v>
      </c>
      <c r="E38" s="49">
        <v>-4.71647E-05</v>
      </c>
      <c r="F38" s="49">
        <v>0.0003978612</v>
      </c>
      <c r="G38" s="49">
        <v>0.0002271644</v>
      </c>
    </row>
    <row r="39" spans="1:7" ht="12.75">
      <c r="A39" t="s">
        <v>56</v>
      </c>
      <c r="B39" s="49">
        <v>0.0001240992</v>
      </c>
      <c r="C39" s="49">
        <v>-0.0001070455</v>
      </c>
      <c r="D39" s="49">
        <v>6.297867E-05</v>
      </c>
      <c r="E39" s="49">
        <v>-3.690592E-05</v>
      </c>
      <c r="F39" s="49">
        <v>1.495567E-05</v>
      </c>
      <c r="G39" s="49">
        <v>0.0007839482</v>
      </c>
    </row>
    <row r="40" spans="2:7" ht="12.75">
      <c r="B40" t="s">
        <v>46</v>
      </c>
      <c r="C40">
        <v>-0.003749</v>
      </c>
      <c r="D40" t="s">
        <v>47</v>
      </c>
      <c r="E40">
        <v>3.116512</v>
      </c>
      <c r="F40" t="s">
        <v>48</v>
      </c>
      <c r="G40">
        <v>54.951832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6.273215400492318E-05</v>
      </c>
      <c r="C50">
        <f>-0.017/(C7*C7+C22*C22)*(C21*C22+C6*C7)</f>
        <v>-0.00018255501771215609</v>
      </c>
      <c r="D50">
        <f>-0.017/(D7*D7+D22*D22)*(D21*D22+D6*D7)</f>
        <v>-2.7714969791259555E-05</v>
      </c>
      <c r="E50">
        <f>-0.017/(E7*E7+E22*E22)*(E21*E22+E6*E7)</f>
        <v>-4.716470324364031E-05</v>
      </c>
      <c r="F50">
        <f>-0.017/(F7*F7+F22*F22)*(F21*F22+F6*F7)</f>
        <v>0.00039786118753338883</v>
      </c>
      <c r="G50">
        <f>(B50*B$4+C50*C$4+D50*D$4+E50*E$4+F50*F$4)/SUM(B$4:F$4)</f>
        <v>3.741227828146283E-09</v>
      </c>
    </row>
    <row r="51" spans="1:7" ht="12.75">
      <c r="A51" t="s">
        <v>59</v>
      </c>
      <c r="B51">
        <f>-0.017/(B7*B7+B22*B22)*(B21*B7-B6*B22)</f>
        <v>0.00012409915027302898</v>
      </c>
      <c r="C51">
        <f>-0.017/(C7*C7+C22*C22)*(C21*C7-C6*C22)</f>
        <v>-0.00010704554116337605</v>
      </c>
      <c r="D51">
        <f>-0.017/(D7*D7+D22*D22)*(D21*D7-D6*D22)</f>
        <v>6.297866103644663E-05</v>
      </c>
      <c r="E51">
        <f>-0.017/(E7*E7+E22*E22)*(E21*E7-E6*E22)</f>
        <v>-3.6905917697976706E-05</v>
      </c>
      <c r="F51">
        <f>-0.017/(F7*F7+F22*F22)*(F21*F7-F6*F22)</f>
        <v>1.4955672491361238E-05</v>
      </c>
      <c r="G51">
        <f>(B51*B$4+C51*C$4+D51*D$4+E51*E$4+F51*F$4)/SUM(B$4:F$4)</f>
        <v>5.286815775646054E-07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10000.00610856348</v>
      </c>
      <c r="C62">
        <f>C7+(2/0.017)*(C8*C50-C23*C51)</f>
        <v>10000.012923439072</v>
      </c>
      <c r="D62">
        <f>D7+(2/0.017)*(D8*D50-D23*D51)</f>
        <v>9999.997804639996</v>
      </c>
      <c r="E62">
        <f>E7+(2/0.017)*(E8*E50-E23*E51)</f>
        <v>10000.010339010689</v>
      </c>
      <c r="F62">
        <f>F7+(2/0.017)*(F8*F50-F23*F51)</f>
        <v>9999.887961117993</v>
      </c>
    </row>
    <row r="63" spans="1:6" ht="12.75">
      <c r="A63" t="s">
        <v>67</v>
      </c>
      <c r="B63">
        <f>B8+(3/0.017)*(B9*B50-B24*B51)</f>
        <v>0.01337799558910352</v>
      </c>
      <c r="C63">
        <f>C8+(3/0.017)*(C9*C50-C24*C51)</f>
        <v>0.2212317717572046</v>
      </c>
      <c r="D63">
        <f>D8+(3/0.017)*(D9*D50-D24*D51)</f>
        <v>0.2625988143712994</v>
      </c>
      <c r="E63">
        <f>E8+(3/0.017)*(E9*E50-E24*E51)</f>
        <v>0.877273905024786</v>
      </c>
      <c r="F63">
        <f>F8+(3/0.017)*(F9*F50-F24*F51)</f>
        <v>-2.1667987753784397</v>
      </c>
    </row>
    <row r="64" spans="1:6" ht="12.75">
      <c r="A64" t="s">
        <v>68</v>
      </c>
      <c r="B64">
        <f>B9+(4/0.017)*(B10*B50-B25*B51)</f>
        <v>0.730659907606579</v>
      </c>
      <c r="C64">
        <f>C9+(4/0.017)*(C10*C50-C25*C51)</f>
        <v>1.0233142163166138</v>
      </c>
      <c r="D64">
        <f>D9+(4/0.017)*(D10*D50-D25*D51)</f>
        <v>1.1751053221562269</v>
      </c>
      <c r="E64">
        <f>E9+(4/0.017)*(E10*E50-E25*E51)</f>
        <v>1.1941514746692026</v>
      </c>
      <c r="F64">
        <f>F9+(4/0.017)*(F10*F50-F25*F51)</f>
        <v>-1.4283213182229806</v>
      </c>
    </row>
    <row r="65" spans="1:6" ht="12.75">
      <c r="A65" t="s">
        <v>69</v>
      </c>
      <c r="B65">
        <f>B10+(5/0.017)*(B11*B50-B26*B51)</f>
        <v>0.04341557550731924</v>
      </c>
      <c r="C65">
        <f>C10+(5/0.017)*(C11*C50-C26*C51)</f>
        <v>0.06757222157977605</v>
      </c>
      <c r="D65">
        <f>D10+(5/0.017)*(D11*D50-D26*D51)</f>
        <v>-0.2955953255901055</v>
      </c>
      <c r="E65">
        <f>E10+(5/0.017)*(E11*E50-E26*E51)</f>
        <v>-0.3232551270382847</v>
      </c>
      <c r="F65">
        <f>F10+(5/0.017)*(F11*F50-F26*F51)</f>
        <v>-0.9484238312997746</v>
      </c>
    </row>
    <row r="66" spans="1:6" ht="12.75">
      <c r="A66" t="s">
        <v>70</v>
      </c>
      <c r="B66">
        <f>B11+(6/0.017)*(B12*B50-B27*B51)</f>
        <v>1.2500814097283162</v>
      </c>
      <c r="C66">
        <f>C11+(6/0.017)*(C12*C50-C27*C51)</f>
        <v>0.02043987286301813</v>
      </c>
      <c r="D66">
        <f>D11+(6/0.017)*(D12*D50-D27*D51)</f>
        <v>0.8850697495182136</v>
      </c>
      <c r="E66">
        <f>E11+(6/0.017)*(E12*E50-E27*E51)</f>
        <v>-0.2450790178015254</v>
      </c>
      <c r="F66">
        <f>F11+(6/0.017)*(F12*F50-F27*F51)</f>
        <v>12.646198271596763</v>
      </c>
    </row>
    <row r="67" spans="1:6" ht="12.75">
      <c r="A67" t="s">
        <v>71</v>
      </c>
      <c r="B67">
        <f>B12+(7/0.017)*(B13*B50-B28*B51)</f>
        <v>0.25172766846682054</v>
      </c>
      <c r="C67">
        <f>C12+(7/0.017)*(C13*C50-C28*C51)</f>
        <v>-0.12876181734223344</v>
      </c>
      <c r="D67">
        <f>D12+(7/0.017)*(D13*D50-D28*D51)</f>
        <v>0.0457865128761976</v>
      </c>
      <c r="E67">
        <f>E12+(7/0.017)*(E13*E50-E28*E51)</f>
        <v>-0.17206435387644176</v>
      </c>
      <c r="F67">
        <f>F12+(7/0.017)*(F13*F50-F28*F51)</f>
        <v>0.0015254594088767327</v>
      </c>
    </row>
    <row r="68" spans="1:6" ht="12.75">
      <c r="A68" t="s">
        <v>72</v>
      </c>
      <c r="B68">
        <f>B13+(8/0.017)*(B14*B50-B29*B51)</f>
        <v>0.08146680026903601</v>
      </c>
      <c r="C68">
        <f>C13+(8/0.017)*(C14*C50-C29*C51)</f>
        <v>0.34393025859936865</v>
      </c>
      <c r="D68">
        <f>D13+(8/0.017)*(D14*D50-D29*D51)</f>
        <v>0.3699661022274349</v>
      </c>
      <c r="E68">
        <f>E13+(8/0.017)*(E14*E50-E29*E51)</f>
        <v>0.5511987680344481</v>
      </c>
      <c r="F68">
        <f>F13+(8/0.017)*(F14*F50-F29*F51)</f>
        <v>-3.443799534422198E-05</v>
      </c>
    </row>
    <row r="69" spans="1:6" ht="12.75">
      <c r="A69" t="s">
        <v>73</v>
      </c>
      <c r="B69">
        <f>B14+(9/0.017)*(B15*B50-B30*B51)</f>
        <v>-0.04264590859943037</v>
      </c>
      <c r="C69">
        <f>C14+(9/0.017)*(C15*C50-C30*C51)</f>
        <v>-0.027183902965042916</v>
      </c>
      <c r="D69">
        <f>D14+(9/0.017)*(D15*D50-D30*D51)</f>
        <v>-0.09134556239410035</v>
      </c>
      <c r="E69">
        <f>E14+(9/0.017)*(E15*E50-E30*E51)</f>
        <v>0.0508473943383998</v>
      </c>
      <c r="F69">
        <f>F14+(9/0.017)*(F15*F50-F30*F51)</f>
        <v>0.11593770851231412</v>
      </c>
    </row>
    <row r="70" spans="1:6" ht="12.75">
      <c r="A70" t="s">
        <v>74</v>
      </c>
      <c r="B70">
        <f>B15+(10/0.017)*(B16*B50-B31*B51)</f>
        <v>-0.5269366462260655</v>
      </c>
      <c r="C70">
        <f>C15+(10/0.017)*(C16*C50-C31*C51)</f>
        <v>-0.2685360398201641</v>
      </c>
      <c r="D70">
        <f>D15+(10/0.017)*(D16*D50-D31*D51)</f>
        <v>-0.21589245160183249</v>
      </c>
      <c r="E70">
        <f>E15+(10/0.017)*(E16*E50-E31*E51)</f>
        <v>-0.2900669648327957</v>
      </c>
      <c r="F70">
        <f>F15+(10/0.017)*(F16*F50-F31*F51)</f>
        <v>-0.4522282473213042</v>
      </c>
    </row>
    <row r="71" spans="1:6" ht="12.75">
      <c r="A71" t="s">
        <v>75</v>
      </c>
      <c r="B71">
        <f>B16+(11/0.017)*(B17*B50-B32*B51)</f>
        <v>0.01136955064204837</v>
      </c>
      <c r="C71">
        <f>C16+(11/0.017)*(C17*C50-C32*C51)</f>
        <v>-0.015676193296895822</v>
      </c>
      <c r="D71">
        <f>D16+(11/0.017)*(D17*D50-D32*D51)</f>
        <v>0.01617223076286433</v>
      </c>
      <c r="E71">
        <f>E16+(11/0.017)*(E17*E50-E32*E51)</f>
        <v>-0.04600020992325356</v>
      </c>
      <c r="F71">
        <f>F16+(11/0.017)*(F17*F50-F32*F51)</f>
        <v>-0.02592085787400256</v>
      </c>
    </row>
    <row r="72" spans="1:6" ht="12.75">
      <c r="A72" t="s">
        <v>76</v>
      </c>
      <c r="B72">
        <f>B17+(12/0.017)*(B18*B50-B33*B51)</f>
        <v>-0.01700038405413376</v>
      </c>
      <c r="C72">
        <f>C17+(12/0.017)*(C18*C50-C33*C51)</f>
        <v>-0.017775551815516308</v>
      </c>
      <c r="D72">
        <f>D17+(12/0.017)*(D18*D50-D33*D51)</f>
        <v>-0.047396289379315275</v>
      </c>
      <c r="E72">
        <f>E17+(12/0.017)*(E18*E50-E33*E51)</f>
        <v>-0.023718796853951986</v>
      </c>
      <c r="F72">
        <f>F17+(12/0.017)*(F18*F50-F33*F51)</f>
        <v>-0.015601169002093834</v>
      </c>
    </row>
    <row r="73" spans="1:6" ht="12.75">
      <c r="A73" t="s">
        <v>77</v>
      </c>
      <c r="B73">
        <f>B18+(13/0.017)*(B19*B50-B34*B51)</f>
        <v>0.013881572590351193</v>
      </c>
      <c r="C73">
        <f>C18+(13/0.017)*(C19*C50-C34*C51)</f>
        <v>0.019702286913481363</v>
      </c>
      <c r="D73">
        <f>D18+(13/0.017)*(D19*D50-D34*D51)</f>
        <v>0.01704674899354298</v>
      </c>
      <c r="E73">
        <f>E18+(13/0.017)*(E19*E50-E34*E51)</f>
        <v>0.03786828082197258</v>
      </c>
      <c r="F73">
        <f>F18+(13/0.017)*(F19*F50-F34*F51)</f>
        <v>-0.0037298864330014697</v>
      </c>
    </row>
    <row r="74" spans="1:6" ht="12.75">
      <c r="A74" t="s">
        <v>78</v>
      </c>
      <c r="B74">
        <f>B19+(14/0.017)*(B20*B50-B35*B51)</f>
        <v>-0.19560534759270867</v>
      </c>
      <c r="C74">
        <f>C19+(14/0.017)*(C20*C50-C35*C51)</f>
        <v>-0.16070458019166184</v>
      </c>
      <c r="D74">
        <f>D19+(14/0.017)*(D20*D50-D35*D51)</f>
        <v>-0.18450061258496886</v>
      </c>
      <c r="E74">
        <f>E19+(14/0.017)*(E20*E50-E35*E51)</f>
        <v>-0.16631589441408537</v>
      </c>
      <c r="F74">
        <f>F19+(14/0.017)*(F20*F50-F35*F51)</f>
        <v>-0.14198930957273656</v>
      </c>
    </row>
    <row r="75" spans="1:6" ht="12.75">
      <c r="A75" t="s">
        <v>79</v>
      </c>
      <c r="B75" s="49">
        <f>B20</f>
        <v>-0.003790399</v>
      </c>
      <c r="C75" s="49">
        <f>C20</f>
        <v>-0.002241049</v>
      </c>
      <c r="D75" s="49">
        <f>D20</f>
        <v>-0.005293564</v>
      </c>
      <c r="E75" s="49">
        <f>E20</f>
        <v>-0.0009449895</v>
      </c>
      <c r="F75" s="49">
        <f>F20</f>
        <v>0.002132443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75.86579428180602</v>
      </c>
      <c r="C82">
        <f>C22+(2/0.017)*(C8*C51+C23*C50)</f>
        <v>47.25981946127718</v>
      </c>
      <c r="D82">
        <f>D22+(2/0.017)*(D8*D51+D23*D50)</f>
        <v>-16.00153714811606</v>
      </c>
      <c r="E82">
        <f>E22+(2/0.017)*(E8*E51+E23*E50)</f>
        <v>-30.607985215506964</v>
      </c>
      <c r="F82">
        <f>F22+(2/0.017)*(F8*F51+F23*F50)</f>
        <v>-83.27967162019104</v>
      </c>
    </row>
    <row r="83" spans="1:6" ht="12.75">
      <c r="A83" t="s">
        <v>82</v>
      </c>
      <c r="B83">
        <f>B23+(3/0.017)*(B9*B51+B24*B50)</f>
        <v>-0.46489310134022604</v>
      </c>
      <c r="C83">
        <f>C23+(3/0.017)*(C9*C51+C24*C50)</f>
        <v>1.4591090252062535</v>
      </c>
      <c r="D83">
        <f>D23+(3/0.017)*(D9*D51+D24*D50)</f>
        <v>0.23247005654164293</v>
      </c>
      <c r="E83">
        <f>E23+(3/0.017)*(E9*E51+E24*E50)</f>
        <v>3.5452594267582436</v>
      </c>
      <c r="F83">
        <f>F23+(3/0.017)*(F9*F51+F24*F50)</f>
        <v>8.503120893203135</v>
      </c>
    </row>
    <row r="84" spans="1:6" ht="12.75">
      <c r="A84" t="s">
        <v>83</v>
      </c>
      <c r="B84">
        <f>B24+(4/0.017)*(B10*B51+B25*B50)</f>
        <v>-2.948649953497944</v>
      </c>
      <c r="C84">
        <f>C24+(4/0.017)*(C10*C51+C25*C50)</f>
        <v>-0.3638576559245291</v>
      </c>
      <c r="D84">
        <f>D24+(4/0.017)*(D10*D51+D25*D50)</f>
        <v>-4.21836370512197</v>
      </c>
      <c r="E84">
        <f>E24+(4/0.017)*(E10*E51+E25*E50)</f>
        <v>-2.2965824295932427</v>
      </c>
      <c r="F84">
        <f>F24+(4/0.017)*(F10*F51+F25*F50)</f>
        <v>1.558483944932329</v>
      </c>
    </row>
    <row r="85" spans="1:6" ht="12.75">
      <c r="A85" t="s">
        <v>84</v>
      </c>
      <c r="B85">
        <f>B25+(5/0.017)*(B11*B51+B26*B50)</f>
        <v>0.9654016990949832</v>
      </c>
      <c r="C85">
        <f>C25+(5/0.017)*(C11*C51+C26*C50)</f>
        <v>1.272992456106468</v>
      </c>
      <c r="D85">
        <f>D25+(5/0.017)*(D11*D51+D26*D50)</f>
        <v>-0.011028258046016745</v>
      </c>
      <c r="E85">
        <f>E25+(5/0.017)*(E11*E51+E26*E50)</f>
        <v>1.3236107684636733</v>
      </c>
      <c r="F85">
        <f>F25+(5/0.017)*(F11*F51+F26*F50)</f>
        <v>-0.17356287075020874</v>
      </c>
    </row>
    <row r="86" spans="1:6" ht="12.75">
      <c r="A86" t="s">
        <v>85</v>
      </c>
      <c r="B86">
        <f>B26+(6/0.017)*(B12*B51+B27*B50)</f>
        <v>0.13364724784143592</v>
      </c>
      <c r="C86">
        <f>C26+(6/0.017)*(C12*C51+C27*C50)</f>
        <v>0.12825109283704272</v>
      </c>
      <c r="D86">
        <f>D26+(6/0.017)*(D12*D51+D27*D50)</f>
        <v>-0.2857577924713801</v>
      </c>
      <c r="E86">
        <f>E26+(6/0.017)*(E12*E51+E27*E50)</f>
        <v>-0.07813893673928768</v>
      </c>
      <c r="F86">
        <f>F26+(6/0.017)*(F12*F51+F27*F50)</f>
        <v>1.4782278409386462</v>
      </c>
    </row>
    <row r="87" spans="1:6" ht="12.75">
      <c r="A87" t="s">
        <v>86</v>
      </c>
      <c r="B87">
        <f>B27+(7/0.017)*(B13*B51+B28*B50)</f>
        <v>-0.048209015533690426</v>
      </c>
      <c r="C87">
        <f>C27+(7/0.017)*(C13*C51+C28*C50)</f>
        <v>-0.6902941497168801</v>
      </c>
      <c r="D87">
        <f>D27+(7/0.017)*(D13*D51+D28*D50)</f>
        <v>0.03920969594361775</v>
      </c>
      <c r="E87">
        <f>E27+(7/0.017)*(E13*E51+E28*E50)</f>
        <v>-0.05617776786170107</v>
      </c>
      <c r="F87">
        <f>F27+(7/0.017)*(F13*F51+F28*F50)</f>
        <v>0.526536428352048</v>
      </c>
    </row>
    <row r="88" spans="1:6" ht="12.75">
      <c r="A88" t="s">
        <v>87</v>
      </c>
      <c r="B88">
        <f>B28+(8/0.017)*(B14*B51+B29*B50)</f>
        <v>-0.23682123843467934</v>
      </c>
      <c r="C88">
        <f>C28+(8/0.017)*(C14*C51+C29*C50)</f>
        <v>-0.27081720644141516</v>
      </c>
      <c r="D88">
        <f>D28+(8/0.017)*(D14*D51+D29*D50)</f>
        <v>-0.4730075715386686</v>
      </c>
      <c r="E88">
        <f>E28+(8/0.017)*(E14*E51+E29*E50)</f>
        <v>-0.008877390137802315</v>
      </c>
      <c r="F88">
        <f>F28+(8/0.017)*(F14*F51+F29*F50)</f>
        <v>0.3260857407251752</v>
      </c>
    </row>
    <row r="89" spans="1:6" ht="12.75">
      <c r="A89" t="s">
        <v>88</v>
      </c>
      <c r="B89">
        <f>B29+(9/0.017)*(B15*B51+B30*B50)</f>
        <v>0.09660557960868546</v>
      </c>
      <c r="C89">
        <f>C29+(9/0.017)*(C15*C51+C30*C50)</f>
        <v>0.1828048768450864</v>
      </c>
      <c r="D89">
        <f>D29+(9/0.017)*(D15*D51+D30*D50)</f>
        <v>0.007007915840365683</v>
      </c>
      <c r="E89">
        <f>E29+(9/0.017)*(E15*E51+E30*E50)</f>
        <v>0.08696414288654299</v>
      </c>
      <c r="F89">
        <f>F29+(9/0.017)*(F15*F51+F30*F50)</f>
        <v>0.11357523343563239</v>
      </c>
    </row>
    <row r="90" spans="1:6" ht="12.75">
      <c r="A90" t="s">
        <v>89</v>
      </c>
      <c r="B90">
        <f>B30+(10/0.017)*(B16*B51+B31*B50)</f>
        <v>0.0017271978361897674</v>
      </c>
      <c r="C90">
        <f>C30+(10/0.017)*(C16*C51+C31*C50)</f>
        <v>-0.018758584414447787</v>
      </c>
      <c r="D90">
        <f>D30+(10/0.017)*(D16*D51+D31*D50)</f>
        <v>-0.08428077780110133</v>
      </c>
      <c r="E90">
        <f>E30+(10/0.017)*(E16*E51+E31*E50)</f>
        <v>0.0655289214222491</v>
      </c>
      <c r="F90">
        <f>F30+(10/0.017)*(F16*F51+F31*F50)</f>
        <v>0.18845953360225032</v>
      </c>
    </row>
    <row r="91" spans="1:6" ht="12.75">
      <c r="A91" t="s">
        <v>90</v>
      </c>
      <c r="B91">
        <f>B31+(11/0.017)*(B17*B51+B32*B50)</f>
        <v>0.007565444587011864</v>
      </c>
      <c r="C91">
        <f>C31+(11/0.017)*(C17*C51+C32*C50)</f>
        <v>-0.0017210151152829006</v>
      </c>
      <c r="D91">
        <f>D31+(11/0.017)*(D17*D51+D32*D50)</f>
        <v>0.007031944345389766</v>
      </c>
      <c r="E91">
        <f>E31+(11/0.017)*(E17*E51+E32*E50)</f>
        <v>0.03238709458119705</v>
      </c>
      <c r="F91">
        <f>F31+(11/0.017)*(F17*F51+F32*F50)</f>
        <v>0.0682825383262528</v>
      </c>
    </row>
    <row r="92" spans="1:6" ht="12.75">
      <c r="A92" t="s">
        <v>91</v>
      </c>
      <c r="B92">
        <f>B32+(12/0.017)*(B18*B51+B33*B50)</f>
        <v>0.00830663655406544</v>
      </c>
      <c r="C92">
        <f>C32+(12/0.017)*(C18*C51+C33*C50)</f>
        <v>-0.05312533290184847</v>
      </c>
      <c r="D92">
        <f>D32+(12/0.017)*(D18*D51+D33*D50)</f>
        <v>-0.03675209700891759</v>
      </c>
      <c r="E92">
        <f>E32+(12/0.017)*(E18*E51+E33*E50)</f>
        <v>0.01764102573492718</v>
      </c>
      <c r="F92">
        <f>F32+(12/0.017)*(F18*F51+F33*F50)</f>
        <v>0.08749799149925984</v>
      </c>
    </row>
    <row r="93" spans="1:6" ht="12.75">
      <c r="A93" t="s">
        <v>92</v>
      </c>
      <c r="B93">
        <f>B33+(13/0.017)*(B19*B51+B34*B50)</f>
        <v>0.08353816249114647</v>
      </c>
      <c r="C93">
        <f>C33+(13/0.017)*(C19*C51+C34*C50)</f>
        <v>0.05905820127012871</v>
      </c>
      <c r="D93">
        <f>D33+(13/0.017)*(D19*D51+D34*D50)</f>
        <v>0.08339100231467926</v>
      </c>
      <c r="E93">
        <f>E33+(13/0.017)*(E19*E51+E34*E50)</f>
        <v>0.06905995249328112</v>
      </c>
      <c r="F93">
        <f>F33+(13/0.017)*(F19*F51+F34*F50)</f>
        <v>0.06492370045322918</v>
      </c>
    </row>
    <row r="94" spans="1:6" ht="12.75">
      <c r="A94" t="s">
        <v>93</v>
      </c>
      <c r="B94">
        <f>B34+(14/0.017)*(B20*B51+B35*B50)</f>
        <v>-0.012231816284148598</v>
      </c>
      <c r="C94">
        <f>C34+(14/0.017)*(C20*C51+C35*C50)</f>
        <v>-0.01917248785365834</v>
      </c>
      <c r="D94">
        <f>D34+(14/0.017)*(D20*D51+D35*D50)</f>
        <v>-0.002738220357281578</v>
      </c>
      <c r="E94">
        <f>E34+(14/0.017)*(E20*E51+E35*E50)</f>
        <v>0.0012175116619374251</v>
      </c>
      <c r="F94">
        <f>F34+(14/0.017)*(F20*F51+F35*F50)</f>
        <v>-0.02661208386339441</v>
      </c>
    </row>
    <row r="95" spans="1:6" ht="12.75">
      <c r="A95" t="s">
        <v>94</v>
      </c>
      <c r="B95" s="49">
        <f>B35</f>
        <v>0.0001519468</v>
      </c>
      <c r="C95" s="49">
        <f>C35</f>
        <v>0.01571436</v>
      </c>
      <c r="D95" s="49">
        <f>D35</f>
        <v>0.004217378</v>
      </c>
      <c r="E95" s="49">
        <f>E35</f>
        <v>0.009008646</v>
      </c>
      <c r="F95" s="49">
        <f>F35</f>
        <v>0.0008935501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0.013377987417074981</v>
      </c>
      <c r="C103">
        <f>C63*10000/C62</f>
        <v>0.2212314858500418</v>
      </c>
      <c r="D103">
        <f>D63*10000/D62</f>
        <v>0.26259887202120547</v>
      </c>
      <c r="E103">
        <f>E63*10000/E62</f>
        <v>0.8772729980112955</v>
      </c>
      <c r="F103">
        <f>F63*10000/F62</f>
        <v>-2.1668230522216674</v>
      </c>
      <c r="G103">
        <f>AVERAGE(C103:E103)</f>
        <v>0.45370111862751433</v>
      </c>
      <c r="H103">
        <f>STDEV(C103:E103)</f>
        <v>0.36740667918968195</v>
      </c>
      <c r="I103">
        <f>(B103*B4+C103*C4+D103*D4+E103*E4+F103*F4)/SUM(B4:F4)</f>
        <v>0.04175366006388132</v>
      </c>
      <c r="K103">
        <f>(LN(H103)+LN(H123))/2-LN(K114*K115^3)</f>
        <v>-4.121324761649634</v>
      </c>
    </row>
    <row r="104" spans="1:11" ht="12.75">
      <c r="A104" t="s">
        <v>68</v>
      </c>
      <c r="B104">
        <f>B64*10000/B62</f>
        <v>0.7306594612786088</v>
      </c>
      <c r="C104">
        <f>C64*10000/C62</f>
        <v>1.0233128938444302</v>
      </c>
      <c r="D104">
        <f>D64*10000/D62</f>
        <v>1.1751055801342059</v>
      </c>
      <c r="E104">
        <f>E64*10000/E62</f>
        <v>1.1941502400359931</v>
      </c>
      <c r="F104">
        <f>F64*10000/F62</f>
        <v>-1.4283373211546397</v>
      </c>
      <c r="G104">
        <f>AVERAGE(C104:E104)</f>
        <v>1.1308562380048766</v>
      </c>
      <c r="H104">
        <f>STDEV(C104:E104)</f>
        <v>0.09362079321712011</v>
      </c>
      <c r="I104">
        <f>(B104*B4+C104*C4+D104*D4+E104*E4+F104*F4)/SUM(B4:F4)</f>
        <v>0.7328461011788554</v>
      </c>
      <c r="K104">
        <f>(LN(H104)+LN(H124))/2-LN(K114*K115^4)</f>
        <v>-4.143440371675152</v>
      </c>
    </row>
    <row r="105" spans="1:11" ht="12.75">
      <c r="A105" t="s">
        <v>69</v>
      </c>
      <c r="B105">
        <f>B65*10000/B62</f>
        <v>0.04341554898665553</v>
      </c>
      <c r="C105">
        <f>C65*10000/C62</f>
        <v>0.06757213425334005</v>
      </c>
      <c r="D105">
        <f>D65*10000/D62</f>
        <v>-0.2955953904839353</v>
      </c>
      <c r="E105">
        <f>E65*10000/E62</f>
        <v>-0.32325479282480885</v>
      </c>
      <c r="F105">
        <f>F65*10000/F62</f>
        <v>-0.9484344574534016</v>
      </c>
      <c r="G105">
        <f>AVERAGE(C105:E105)</f>
        <v>-0.18375934968513472</v>
      </c>
      <c r="H105">
        <f>STDEV(C105:E105)</f>
        <v>0.2180983648460034</v>
      </c>
      <c r="I105">
        <f>(B105*B4+C105*C4+D105*D4+E105*E4+F105*F4)/SUM(B4:F4)</f>
        <v>-0.2522969932526541</v>
      </c>
      <c r="K105">
        <f>(LN(H105)+LN(H125))/2-LN(K114*K115^5)</f>
        <v>-3.596945197362926</v>
      </c>
    </row>
    <row r="106" spans="1:11" ht="12.75">
      <c r="A106" t="s">
        <v>70</v>
      </c>
      <c r="B106">
        <f>B66*10000/B62</f>
        <v>1.250080646108618</v>
      </c>
      <c r="C106">
        <f>C66*10000/C62</f>
        <v>0.02043984644770711</v>
      </c>
      <c r="D106">
        <f>D66*10000/D62</f>
        <v>0.8850699438229291</v>
      </c>
      <c r="E106">
        <f>E66*10000/E62</f>
        <v>-0.24507876441432894</v>
      </c>
      <c r="F106">
        <f>F66*10000/F62</f>
        <v>12.64633995977582</v>
      </c>
      <c r="G106">
        <f>AVERAGE(C106:E106)</f>
        <v>0.22014367528543577</v>
      </c>
      <c r="H106">
        <f>STDEV(C106:E106)</f>
        <v>0.5909485934680972</v>
      </c>
      <c r="I106">
        <f>(B106*B4+C106*C4+D106*D4+E106*E4+F106*F4)/SUM(B4:F4)</f>
        <v>2.0199156435682375</v>
      </c>
      <c r="K106">
        <f>(LN(H106)+LN(H126))/2-LN(K114*K115^6)</f>
        <v>-3.155131957742564</v>
      </c>
    </row>
    <row r="107" spans="1:11" ht="12.75">
      <c r="A107" t="s">
        <v>71</v>
      </c>
      <c r="B107">
        <f>B67*10000/B62</f>
        <v>0.2517275146974702</v>
      </c>
      <c r="C107">
        <f>C67*10000/C62</f>
        <v>-0.12876165093789838</v>
      </c>
      <c r="D107">
        <f>D67*10000/D62</f>
        <v>0.04578652292798772</v>
      </c>
      <c r="E107">
        <f>E67*10000/E62</f>
        <v>-0.1720641759791063</v>
      </c>
      <c r="F107">
        <f>F67*10000/F62</f>
        <v>0.0015254765001448932</v>
      </c>
      <c r="G107">
        <f>AVERAGE(C107:E107)</f>
        <v>-0.08501310132967232</v>
      </c>
      <c r="H107">
        <f>STDEV(C107:E107)</f>
        <v>0.11532642129275882</v>
      </c>
      <c r="I107">
        <f>(B107*B4+C107*C4+D107*D4+E107*E4+F107*F4)/SUM(B4:F4)</f>
        <v>-0.024601598023097526</v>
      </c>
      <c r="K107">
        <f>(LN(H107)+LN(H127))/2-LN(K114*K115^7)</f>
        <v>-3.0558059120614347</v>
      </c>
    </row>
    <row r="108" spans="1:9" ht="12.75">
      <c r="A108" t="s">
        <v>72</v>
      </c>
      <c r="B108">
        <f>B68*10000/B62</f>
        <v>0.0814667505045543</v>
      </c>
      <c r="C108">
        <f>C68*10000/C62</f>
        <v>0.3439298141237689</v>
      </c>
      <c r="D108">
        <f>D68*10000/D62</f>
        <v>0.36996618344833115</v>
      </c>
      <c r="E108">
        <f>E68*10000/E62</f>
        <v>0.5511981981500419</v>
      </c>
      <c r="F108">
        <f>F68*10000/F62</f>
        <v>-3.4438381187994626E-05</v>
      </c>
      <c r="G108">
        <f>AVERAGE(C108:E108)</f>
        <v>0.421698065240714</v>
      </c>
      <c r="H108">
        <f>STDEV(C108:E108)</f>
        <v>0.11290343860818154</v>
      </c>
      <c r="I108">
        <f>(B108*B4+C108*C4+D108*D4+E108*E4+F108*F4)/SUM(B4:F4)</f>
        <v>0.31626372541133785</v>
      </c>
    </row>
    <row r="109" spans="1:9" ht="12.75">
      <c r="A109" t="s">
        <v>73</v>
      </c>
      <c r="B109">
        <f>B69*10000/B62</f>
        <v>-0.04264588254892229</v>
      </c>
      <c r="C109">
        <f>C69*10000/C62</f>
        <v>-0.027183867834136947</v>
      </c>
      <c r="D109">
        <f>D69*10000/D62</f>
        <v>-0.09134558244774418</v>
      </c>
      <c r="E109">
        <f>E69*10000/E62</f>
        <v>0.0508473417672788</v>
      </c>
      <c r="F109">
        <f>F69*10000/F62</f>
        <v>0.11593900747999202</v>
      </c>
      <c r="G109">
        <f>AVERAGE(C109:E109)</f>
        <v>-0.022560702838200778</v>
      </c>
      <c r="H109">
        <f>STDEV(C109:E109)</f>
        <v>0.07120910872310897</v>
      </c>
      <c r="I109">
        <f>(B109*B4+C109*C4+D109*D4+E109*E4+F109*F4)/SUM(B4:F4)</f>
        <v>-0.007077695989196773</v>
      </c>
    </row>
    <row r="110" spans="1:11" ht="12.75">
      <c r="A110" t="s">
        <v>74</v>
      </c>
      <c r="B110">
        <f>B70*10000/B62</f>
        <v>-0.5269363243436668</v>
      </c>
      <c r="C110">
        <f>C70*10000/C62</f>
        <v>-0.2685356927796977</v>
      </c>
      <c r="D110">
        <f>D70*10000/D62</f>
        <v>-0.21589249899800825</v>
      </c>
      <c r="E110">
        <f>E70*10000/E62</f>
        <v>-0.2900666649325608</v>
      </c>
      <c r="F110">
        <f>F70*10000/F62</f>
        <v>-0.45223331409279593</v>
      </c>
      <c r="G110">
        <f>AVERAGE(C110:E110)</f>
        <v>-0.25816495223675556</v>
      </c>
      <c r="H110">
        <f>STDEV(C110:E110)</f>
        <v>0.03815908695944383</v>
      </c>
      <c r="I110">
        <f>(B110*B4+C110*C4+D110*D4+E110*E4+F110*F4)/SUM(B4:F4)</f>
        <v>-0.3229980717037728</v>
      </c>
      <c r="K110">
        <f>EXP(AVERAGE(K103:K107))</f>
        <v>0.026929588837522354</v>
      </c>
    </row>
    <row r="111" spans="1:9" ht="12.75">
      <c r="A111" t="s">
        <v>75</v>
      </c>
      <c r="B111">
        <f>B71*10000/B62</f>
        <v>0.011369543696890428</v>
      </c>
      <c r="C111">
        <f>C71*10000/C62</f>
        <v>-0.015676173037889107</v>
      </c>
      <c r="D111">
        <f>D71*10000/D62</f>
        <v>0.01617223431325197</v>
      </c>
      <c r="E111">
        <f>E71*10000/E62</f>
        <v>-0.04600016236363652</v>
      </c>
      <c r="F111">
        <f>F71*10000/F62</f>
        <v>-0.025921148291650053</v>
      </c>
      <c r="G111">
        <f>AVERAGE(C111:E111)</f>
        <v>-0.015168033696091219</v>
      </c>
      <c r="H111">
        <f>STDEV(C111:E111)</f>
        <v>0.031089312976167644</v>
      </c>
      <c r="I111">
        <f>(B111*B4+C111*C4+D111*D4+E111*E4+F111*F4)/SUM(B4:F4)</f>
        <v>-0.012743726332623802</v>
      </c>
    </row>
    <row r="112" spans="1:9" ht="12.75">
      <c r="A112" t="s">
        <v>76</v>
      </c>
      <c r="B112">
        <f>B72*10000/B62</f>
        <v>-0.017000373669347587</v>
      </c>
      <c r="C112">
        <f>C72*10000/C62</f>
        <v>-0.017775528843419913</v>
      </c>
      <c r="D112">
        <f>D72*10000/D62</f>
        <v>-0.04739629978450937</v>
      </c>
      <c r="E112">
        <f>E72*10000/E62</f>
        <v>-0.02371877233108792</v>
      </c>
      <c r="F112">
        <f>F72*10000/F62</f>
        <v>-0.015601343797805527</v>
      </c>
      <c r="G112">
        <f>AVERAGE(C112:E112)</f>
        <v>-0.0296302003196724</v>
      </c>
      <c r="H112">
        <f>STDEV(C112:E112)</f>
        <v>0.015670234632394222</v>
      </c>
      <c r="I112">
        <f>(B112*B4+C112*C4+D112*D4+E112*E4+F112*F4)/SUM(B4:F4)</f>
        <v>-0.025930373027789774</v>
      </c>
    </row>
    <row r="113" spans="1:9" ht="12.75">
      <c r="A113" t="s">
        <v>77</v>
      </c>
      <c r="B113">
        <f>B73*10000/B62</f>
        <v>0.013881564110709637</v>
      </c>
      <c r="C113">
        <f>C73*10000/C62</f>
        <v>0.019702261451383818</v>
      </c>
      <c r="D113">
        <f>D73*10000/D62</f>
        <v>0.017046752735918897</v>
      </c>
      <c r="E113">
        <f>E73*10000/E62</f>
        <v>0.03786824166995704</v>
      </c>
      <c r="F113">
        <f>F73*10000/F62</f>
        <v>-0.003729928222700273</v>
      </c>
      <c r="G113">
        <f>AVERAGE(C113:E113)</f>
        <v>0.024872418619086584</v>
      </c>
      <c r="H113">
        <f>STDEV(C113:E113)</f>
        <v>0.011332761985130951</v>
      </c>
      <c r="I113">
        <f>(B113*B4+C113*C4+D113*D4+E113*E4+F113*F4)/SUM(B4:F4)</f>
        <v>0.019478276851840864</v>
      </c>
    </row>
    <row r="114" spans="1:11" ht="12.75">
      <c r="A114" t="s">
        <v>78</v>
      </c>
      <c r="B114">
        <f>B74*10000/B62</f>
        <v>-0.19560522810601338</v>
      </c>
      <c r="C114">
        <f>C74*10000/C62</f>
        <v>-0.16070437250634517</v>
      </c>
      <c r="D114">
        <f>D74*10000/D62</f>
        <v>-0.1845006530895043</v>
      </c>
      <c r="E114">
        <f>E74*10000/E62</f>
        <v>-0.16631572246008214</v>
      </c>
      <c r="F114">
        <f>F74*10000/F62</f>
        <v>-0.1419909004229104</v>
      </c>
      <c r="G114">
        <f>AVERAGE(C114:E114)</f>
        <v>-0.17050691601864387</v>
      </c>
      <c r="H114">
        <f>STDEV(C114:E114)</f>
        <v>0.012439466225771351</v>
      </c>
      <c r="I114">
        <f>(B114*B4+C114*C4+D114*D4+E114*E4+F114*F4)/SUM(B4:F4)</f>
        <v>-0.17036601469435647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-0.0037903966846121236</v>
      </c>
      <c r="C115">
        <f>C75*10000/C62</f>
        <v>-0.0022410461037977226</v>
      </c>
      <c r="D115">
        <f>D75*10000/D62</f>
        <v>-0.0052935651621281235</v>
      </c>
      <c r="E115">
        <f>E75*10000/E62</f>
        <v>-0.000944988522975356</v>
      </c>
      <c r="F115">
        <f>F75*10000/F62</f>
        <v>0.002132466891920649</v>
      </c>
      <c r="G115">
        <f>AVERAGE(C115:E115)</f>
        <v>-0.0028265332629670674</v>
      </c>
      <c r="H115">
        <f>STDEV(C115:E115)</f>
        <v>0.0022326276238572424</v>
      </c>
      <c r="I115">
        <f>(B115*B4+C115*C4+D115*D4+E115*E4+F115*F4)/SUM(B4:F4)</f>
        <v>-0.0023077699054255127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75.86574793873228</v>
      </c>
      <c r="C122">
        <f>C82*10000/C62</f>
        <v>47.259758385416376</v>
      </c>
      <c r="D122">
        <f>D82*10000/D62</f>
        <v>-16.001540661030297</v>
      </c>
      <c r="E122">
        <f>E82*10000/E62</f>
        <v>-30.607953569911054</v>
      </c>
      <c r="F122">
        <f>F82*10000/F62</f>
        <v>-83.28060468677523</v>
      </c>
      <c r="G122">
        <f>AVERAGE(C122:E122)</f>
        <v>0.21675471815834157</v>
      </c>
      <c r="H122">
        <f>STDEV(C122:E122)</f>
        <v>41.38985346729823</v>
      </c>
      <c r="I122">
        <f>(B122*B4+C122*C4+D122*D4+E122*E4+F122*F4)/SUM(B4:F4)</f>
        <v>0.1203925634512152</v>
      </c>
    </row>
    <row r="123" spans="1:9" ht="12.75">
      <c r="A123" t="s">
        <v>82</v>
      </c>
      <c r="B123">
        <f>B83*10000/B62</f>
        <v>-0.46489281735749743</v>
      </c>
      <c r="C123">
        <f>C83*10000/C62</f>
        <v>1.4591071395380317</v>
      </c>
      <c r="D123">
        <f>D83*10000/D62</f>
        <v>0.2324701075772006</v>
      </c>
      <c r="E123">
        <f>E83*10000/E62</f>
        <v>3.545255761314522</v>
      </c>
      <c r="F123">
        <f>F83*10000/F62</f>
        <v>8.503216162286364</v>
      </c>
      <c r="G123">
        <f>AVERAGE(C123:E123)</f>
        <v>1.745611002809918</v>
      </c>
      <c r="H123">
        <f>STDEV(C123:E123)</f>
        <v>1.6748732921192098</v>
      </c>
      <c r="I123">
        <f>(B123*B4+C123*C4+D123*D4+E123*E4+F123*F4)/SUM(B4:F4)</f>
        <v>2.3220049188401797</v>
      </c>
    </row>
    <row r="124" spans="1:9" ht="12.75">
      <c r="A124" t="s">
        <v>83</v>
      </c>
      <c r="B124">
        <f>B84*10000/B62</f>
        <v>-2.9486481522975017</v>
      </c>
      <c r="C124">
        <f>C84*10000/C62</f>
        <v>-0.36385718569591213</v>
      </c>
      <c r="D124">
        <f>D84*10000/D62</f>
        <v>-4.218364631204869</v>
      </c>
      <c r="E124">
        <f>E84*10000/E62</f>
        <v>-2.296580055156669</v>
      </c>
      <c r="F124">
        <f>F84*10000/F62</f>
        <v>1.5585014062078446</v>
      </c>
      <c r="G124">
        <f>AVERAGE(C124:E124)</f>
        <v>-2.2929339573524836</v>
      </c>
      <c r="H124">
        <f>STDEV(C124:E124)</f>
        <v>1.9272563094702513</v>
      </c>
      <c r="I124">
        <f>(B124*B4+C124*C4+D124*D4+E124*E4+F124*F4)/SUM(B4:F4)</f>
        <v>-1.876630708672968</v>
      </c>
    </row>
    <row r="125" spans="1:9" ht="12.75">
      <c r="A125" t="s">
        <v>84</v>
      </c>
      <c r="B125">
        <f>B85*10000/B62</f>
        <v>0.9654011093735871</v>
      </c>
      <c r="C125">
        <f>C85*10000/C62</f>
        <v>1.2729908109645498</v>
      </c>
      <c r="D125">
        <f>D85*10000/D62</f>
        <v>-0.01102826046711694</v>
      </c>
      <c r="E125">
        <f>E85*10000/E62</f>
        <v>1.3236093999824998</v>
      </c>
      <c r="F125">
        <f>F85*10000/F62</f>
        <v>-0.1735648153509955</v>
      </c>
      <c r="G125">
        <f>AVERAGE(C125:E125)</f>
        <v>0.8618573168266442</v>
      </c>
      <c r="H125">
        <f>STDEV(C125:E125)</f>
        <v>0.75636464993688</v>
      </c>
      <c r="I125">
        <f>(B125*B4+C125*C4+D125*D4+E125*E4+F125*F4)/SUM(B4:F4)</f>
        <v>0.7394869312368619</v>
      </c>
    </row>
    <row r="126" spans="1:9" ht="12.75">
      <c r="A126" t="s">
        <v>85</v>
      </c>
      <c r="B126">
        <f>B86*10000/B62</f>
        <v>0.13364716620221603</v>
      </c>
      <c r="C126">
        <f>C86*10000/C62</f>
        <v>0.12825092709273853</v>
      </c>
      <c r="D126">
        <f>D86*10000/D62</f>
        <v>-0.2857578552055167</v>
      </c>
      <c r="E126">
        <f>E86*10000/E62</f>
        <v>-0.07813885595144099</v>
      </c>
      <c r="F126">
        <f>F86*10000/F62</f>
        <v>1.4782444030236712</v>
      </c>
      <c r="G126">
        <f>AVERAGE(C126:E126)</f>
        <v>-0.07854859468807306</v>
      </c>
      <c r="H126">
        <f>STDEV(C126:E126)</f>
        <v>0.20700469528345306</v>
      </c>
      <c r="I126">
        <f>(B126*B4+C126*C4+D126*D4+E126*E4+F126*F4)/SUM(B4:F4)</f>
        <v>0.15903956538384395</v>
      </c>
    </row>
    <row r="127" spans="1:9" ht="12.75">
      <c r="A127" t="s">
        <v>86</v>
      </c>
      <c r="B127">
        <f>B87*10000/B62</f>
        <v>-0.04820898608492524</v>
      </c>
      <c r="C127">
        <f>C87*10000/C62</f>
        <v>-0.6902932576205945</v>
      </c>
      <c r="D127">
        <f>D87*10000/D62</f>
        <v>0.03920970455155946</v>
      </c>
      <c r="E127">
        <f>E87*10000/E62</f>
        <v>-0.05617770977950688</v>
      </c>
      <c r="F127">
        <f>F87*10000/F62</f>
        <v>0.5265423276734201</v>
      </c>
      <c r="G127">
        <f>AVERAGE(C127:E127)</f>
        <v>-0.23575375428284728</v>
      </c>
      <c r="H127">
        <f>STDEV(C127:E127)</f>
        <v>0.3965215123723882</v>
      </c>
      <c r="I127">
        <f>(B127*B4+C127*C4+D127*D4+E127*E4+F127*F4)/SUM(B4:F4)</f>
        <v>-0.10727515599316295</v>
      </c>
    </row>
    <row r="128" spans="1:9" ht="12.75">
      <c r="A128" t="s">
        <v>87</v>
      </c>
      <c r="B128">
        <f>B88*10000/B62</f>
        <v>-0.23682109377101085</v>
      </c>
      <c r="C128">
        <f>C88*10000/C62</f>
        <v>-0.27081685645290077</v>
      </c>
      <c r="D128">
        <f>D88*10000/D62</f>
        <v>-0.47300767538088184</v>
      </c>
      <c r="E128">
        <f>E88*10000/E62</f>
        <v>-0.008877380959468653</v>
      </c>
      <c r="F128">
        <f>F88*10000/F62</f>
        <v>0.3260893941942912</v>
      </c>
      <c r="G128">
        <f>AVERAGE(C128:E128)</f>
        <v>-0.25090063759775044</v>
      </c>
      <c r="H128">
        <f>STDEV(C128:E128)</f>
        <v>0.23270523066755852</v>
      </c>
      <c r="I128">
        <f>(B128*B4+C128*C4+D128*D4+E128*E4+F128*F4)/SUM(B4:F4)</f>
        <v>-0.17220149810507432</v>
      </c>
    </row>
    <row r="129" spans="1:9" ht="12.75">
      <c r="A129" t="s">
        <v>88</v>
      </c>
      <c r="B129">
        <f>B89*10000/B62</f>
        <v>0.09660552059658994</v>
      </c>
      <c r="C129">
        <f>C89*10000/C62</f>
        <v>0.18280464059862292</v>
      </c>
      <c r="D129">
        <f>D89*10000/D62</f>
        <v>0.007007917378855836</v>
      </c>
      <c r="E129">
        <f>E89*10000/E62</f>
        <v>0.08696405297431566</v>
      </c>
      <c r="F129">
        <f>F89*10000/F62</f>
        <v>0.1135765059341071</v>
      </c>
      <c r="G129">
        <f>AVERAGE(C129:E129)</f>
        <v>0.0922588703172648</v>
      </c>
      <c r="H129">
        <f>STDEV(C129:E129)</f>
        <v>0.08801788620344872</v>
      </c>
      <c r="I129">
        <f>(B129*B4+C129*C4+D129*D4+E129*E4+F129*F4)/SUM(B4:F4)</f>
        <v>0.09572658279860205</v>
      </c>
    </row>
    <row r="130" spans="1:9" ht="12.75">
      <c r="A130" t="s">
        <v>89</v>
      </c>
      <c r="B130">
        <f>B90*10000/B62</f>
        <v>0.0017271967811206491</v>
      </c>
      <c r="C130">
        <f>C90*10000/C62</f>
        <v>-0.018758560171936844</v>
      </c>
      <c r="D130">
        <f>D90*10000/D62</f>
        <v>-0.08428079630377026</v>
      </c>
      <c r="E130">
        <f>E90*10000/E62</f>
        <v>0.06552885367189724</v>
      </c>
      <c r="F130">
        <f>F90*10000/F62</f>
        <v>0.1884616451054522</v>
      </c>
      <c r="G130">
        <f>AVERAGE(C130:E130)</f>
        <v>-0.01250350093460329</v>
      </c>
      <c r="H130">
        <f>STDEV(C130:E130)</f>
        <v>0.07510044694277736</v>
      </c>
      <c r="I130">
        <f>(B130*B4+C130*C4+D130*D4+E130*E4+F130*F4)/SUM(B4:F4)</f>
        <v>0.01626190320116369</v>
      </c>
    </row>
    <row r="131" spans="1:9" ht="12.75">
      <c r="A131" t="s">
        <v>90</v>
      </c>
      <c r="B131">
        <f>B91*10000/B62</f>
        <v>0.007565439965614835</v>
      </c>
      <c r="C131">
        <f>C91*10000/C62</f>
        <v>-0.0017210128911423765</v>
      </c>
      <c r="D131">
        <f>D91*10000/D62</f>
        <v>0.007031945889155042</v>
      </c>
      <c r="E131">
        <f>E91*10000/E62</f>
        <v>0.03238706109617996</v>
      </c>
      <c r="F131">
        <f>F91*10000/F62</f>
        <v>0.06828330336474968</v>
      </c>
      <c r="G131">
        <f>AVERAGE(C131:E131)</f>
        <v>0.012565998031397541</v>
      </c>
      <c r="H131">
        <f>STDEV(C131:E131)</f>
        <v>0.017714668430878346</v>
      </c>
      <c r="I131">
        <f>(B131*B4+C131*C4+D131*D4+E131*E4+F131*F4)/SUM(B4:F4)</f>
        <v>0.019240144141088208</v>
      </c>
    </row>
    <row r="132" spans="1:9" ht="12.75">
      <c r="A132" t="s">
        <v>91</v>
      </c>
      <c r="B132">
        <f>B92*10000/B62</f>
        <v>0.00830663147990687</v>
      </c>
      <c r="C132">
        <f>C92*10000/C62</f>
        <v>-0.05312526424573691</v>
      </c>
      <c r="D132">
        <f>D92*10000/D62</f>
        <v>-0.03675210507732775</v>
      </c>
      <c r="E132">
        <f>E92*10000/E62</f>
        <v>0.017641007495870675</v>
      </c>
      <c r="F132">
        <f>F92*10000/F62</f>
        <v>0.08749897182795788</v>
      </c>
      <c r="G132">
        <f>AVERAGE(C132:E132)</f>
        <v>-0.024078787275731327</v>
      </c>
      <c r="H132">
        <f>STDEV(C132:E132)</f>
        <v>0.037046268936654844</v>
      </c>
      <c r="I132">
        <f>(B132*B4+C132*C4+D132*D4+E132*E4+F132*F4)/SUM(B4:F4)</f>
        <v>-0.004551870410463609</v>
      </c>
    </row>
    <row r="133" spans="1:9" ht="12.75">
      <c r="A133" t="s">
        <v>92</v>
      </c>
      <c r="B133">
        <f>B93*10000/B62</f>
        <v>0.08353811146136077</v>
      </c>
      <c r="C133">
        <f>C93*10000/C62</f>
        <v>0.05905812494672077</v>
      </c>
      <c r="D133">
        <f>D93*10000/D62</f>
        <v>0.0833910206220104</v>
      </c>
      <c r="E133">
        <f>E93*10000/E62</f>
        <v>0.06905988109219624</v>
      </c>
      <c r="F133">
        <f>F93*10000/F62</f>
        <v>0.0649244278592604</v>
      </c>
      <c r="G133">
        <f>AVERAGE(C133:E133)</f>
        <v>0.0705030088869758</v>
      </c>
      <c r="H133">
        <f>STDEV(C133:E133)</f>
        <v>0.012230470815147759</v>
      </c>
      <c r="I133">
        <f>(B133*B4+C133*C4+D133*D4+E133*E4+F133*F4)/SUM(B4:F4)</f>
        <v>0.07165545156621421</v>
      </c>
    </row>
    <row r="134" spans="1:9" ht="12.75">
      <c r="A134" t="s">
        <v>93</v>
      </c>
      <c r="B134">
        <f>B94*10000/B62</f>
        <v>-0.012231808812270538</v>
      </c>
      <c r="C134">
        <f>C94*10000/C62</f>
        <v>-0.0191724630762425</v>
      </c>
      <c r="D134">
        <f>D94*10000/D62</f>
        <v>-0.0027382209584196557</v>
      </c>
      <c r="E134">
        <f>E94*10000/E62</f>
        <v>0.0012175104031521178</v>
      </c>
      <c r="F134">
        <f>F94*10000/F62</f>
        <v>-0.02661238202554738</v>
      </c>
      <c r="G134">
        <f>AVERAGE(C134:E134)</f>
        <v>-0.006897724543836679</v>
      </c>
      <c r="H134">
        <f>STDEV(C134:E134)</f>
        <v>0.010812671139937011</v>
      </c>
      <c r="I134">
        <f>(B134*B4+C134*C4+D134*D4+E134*E4+F134*F4)/SUM(B4:F4)</f>
        <v>-0.01029066660943566</v>
      </c>
    </row>
    <row r="135" spans="1:9" ht="12.75">
      <c r="A135" t="s">
        <v>94</v>
      </c>
      <c r="B135">
        <f>B95*10000/B62</f>
        <v>0.00015194670718238936</v>
      </c>
      <c r="C135">
        <f>C95*10000/C62</f>
        <v>0.015714339691668845</v>
      </c>
      <c r="D135">
        <f>D95*10000/D62</f>
        <v>0.0042173789258665014</v>
      </c>
      <c r="E135">
        <f>E95*10000/E62</f>
        <v>0.009008636685960901</v>
      </c>
      <c r="F135">
        <f>F95*10000/F62</f>
        <v>0.0008935601113475882</v>
      </c>
      <c r="G135">
        <f>AVERAGE(C135:E135)</f>
        <v>0.009646785101165416</v>
      </c>
      <c r="H135">
        <f>STDEV(C135:E135)</f>
        <v>0.005774985001060226</v>
      </c>
      <c r="I135">
        <f>(B135*B4+C135*C4+D135*D4+E135*E4+F135*F4)/SUM(B4:F4)</f>
        <v>0.007104940083825843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2005-12-20T14:56:22Z</cp:lastPrinted>
  <dcterms:created xsi:type="dcterms:W3CDTF">2005-12-20T14:56:22Z</dcterms:created>
  <dcterms:modified xsi:type="dcterms:W3CDTF">2006-01-05T09:56:55Z</dcterms:modified>
  <cp:category/>
  <cp:version/>
  <cp:contentType/>
  <cp:contentStatus/>
</cp:coreProperties>
</file>