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<sst xmlns="http://schemas.openxmlformats.org/spreadsheetml/2006/main" count="204" uniqueCount="98">
  <si>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04/01/2006       14:44:07</t>
  </si>
  <si>
    <t>SIEGMUND</t>
  </si>
  <si>
    <t>HCMQAP778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</si>
  <si>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</si>
  <si>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</si>
  <si>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</si>
  <si>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</si>
  <si>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</si>
  <si>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</si>
  <si>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</si>
  <si>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</si>
  <si>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</si>
  <si>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</si>
  <si>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</si>
  <si>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</si>
  <si>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</si>
  <si>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</si>
  <si>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</si>
  <si>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</si>
  <si>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</si>
  <si>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</si>
  <si>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</si>
  <si>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</si>
  <si>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</si>
  <si>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</si>
  <si>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</si>
  <si>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</si>
  <si>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</si>
  <si>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</si>
  <si>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</si>
  <si>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</si>
  <si>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</si>
  <si>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</si>
  <si>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</si>
  <si>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</si>
  <si>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</si>
  <si>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</si>
  <si>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</si>
  <si>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</si>
  <si>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</si>
  <si>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</si>
  <si>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</si>
  <si>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</si>
  <si>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</si>
  <si>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</si>
  <si>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</si>
  <si>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</si>
  <si>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</si>
  <si>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</si>
  <si>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</si>
  <si>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</si>
  <si>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</si>
  <si>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</si>
  <si>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</si>
  <si>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</si>
  <si>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</si>
  <si>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</si>
  <si>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ACCEPTED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</si>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</sst>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1178543"/>
        <c:axId val="12171432"/>
      </c:lineChart>
      <c:catAx>
        <c:axId val="311785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71432"/>
        <c:crosses val="autoZero"/>
        <c:auto val="1"/>
        <c:lblOffset val="100"/>
        <c:noMultiLvlLbl val="0"/>
      </c:catAx>
      <c:valAx>
        <c:axId val="1217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17854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-0.002268</v>
      </c>
      <c r="C4" s="12">
        <v>-0.003755</v>
      </c>
      <c r="D4" s="12">
        <v>-0.003753</v>
      </c>
      <c r="E4" s="12">
        <v>-0.003753</v>
      </c>
      <c r="F4" s="24">
        <v>-0.002073</v>
      </c>
      <c r="G4" s="34">
        <v>-0.011699</v>
      </c>
    </row>
    <row r="5" spans="1:7" ht="12.75" thickBot="1">
      <c r="A5" s="44" t="s">
        <v>13</v>
      </c>
      <c r="B5" s="45">
        <v>6.655044</v>
      </c>
      <c r="C5" s="46">
        <v>2.797115</v>
      </c>
      <c r="D5" s="46">
        <v>-1.034743</v>
      </c>
      <c r="E5" s="46">
        <v>-3.327851</v>
      </c>
      <c r="F5" s="47">
        <v>-4.35714</v>
      </c>
      <c r="G5" s="48">
        <v>4.476058</v>
      </c>
    </row>
    <row r="6" spans="1:7" ht="12.75" thickTop="1">
      <c r="A6" s="6" t="s">
        <v>14</v>
      </c>
      <c r="B6" s="39">
        <v>21.48246</v>
      </c>
      <c r="C6" s="40">
        <v>-17.32402</v>
      </c>
      <c r="D6" s="40">
        <v>17.56623</v>
      </c>
      <c r="E6" s="40">
        <v>-43.26801</v>
      </c>
      <c r="F6" s="41">
        <v>54.39175</v>
      </c>
      <c r="G6" s="42">
        <v>-0.003171917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1.987861</v>
      </c>
      <c r="C8" s="13">
        <v>2.290009</v>
      </c>
      <c r="D8" s="13">
        <v>1.946576</v>
      </c>
      <c r="E8" s="13">
        <v>1.537761</v>
      </c>
      <c r="F8" s="25">
        <v>1.743729</v>
      </c>
      <c r="G8" s="35">
        <v>1.909959</v>
      </c>
    </row>
    <row r="9" spans="1:7" ht="12">
      <c r="A9" s="20" t="s">
        <v>17</v>
      </c>
      <c r="B9" s="29">
        <v>0.8035547</v>
      </c>
      <c r="C9" s="13">
        <v>0.1767063</v>
      </c>
      <c r="D9" s="13">
        <v>0.2634241</v>
      </c>
      <c r="E9" s="13">
        <v>0.02269043</v>
      </c>
      <c r="F9" s="25">
        <v>-0.1869939</v>
      </c>
      <c r="G9" s="35">
        <v>0.203436</v>
      </c>
    </row>
    <row r="10" spans="1:7" ht="12">
      <c r="A10" s="20" t="s">
        <v>18</v>
      </c>
      <c r="B10" s="29">
        <v>-1.10075</v>
      </c>
      <c r="C10" s="13">
        <v>-0.01068135</v>
      </c>
      <c r="D10" s="13">
        <v>-0.2028445</v>
      </c>
      <c r="E10" s="13">
        <v>0.4096635</v>
      </c>
      <c r="F10" s="25">
        <v>-0.7068488</v>
      </c>
      <c r="G10" s="35">
        <v>-0.2067306</v>
      </c>
    </row>
    <row r="11" spans="1:7" ht="12">
      <c r="A11" s="21" t="s">
        <v>19</v>
      </c>
      <c r="B11" s="31">
        <v>3.17319</v>
      </c>
      <c r="C11" s="15">
        <v>2.141101</v>
      </c>
      <c r="D11" s="15">
        <v>2.599457</v>
      </c>
      <c r="E11" s="15">
        <v>1.95898</v>
      </c>
      <c r="F11" s="27">
        <v>13.80152</v>
      </c>
      <c r="G11" s="37">
        <v>3.906905</v>
      </c>
    </row>
    <row r="12" spans="1:7" ht="12">
      <c r="A12" s="20" t="s">
        <v>20</v>
      </c>
      <c r="B12" s="29">
        <v>0.2127769</v>
      </c>
      <c r="C12" s="13">
        <v>0.2775609</v>
      </c>
      <c r="D12" s="13">
        <v>-0.1113039</v>
      </c>
      <c r="E12" s="13">
        <v>0.1910683</v>
      </c>
      <c r="F12" s="25">
        <v>0.007699815</v>
      </c>
      <c r="G12" s="35">
        <v>0.1179608</v>
      </c>
    </row>
    <row r="13" spans="1:7" ht="12">
      <c r="A13" s="20" t="s">
        <v>21</v>
      </c>
      <c r="B13" s="29">
        <v>-0.1082942</v>
      </c>
      <c r="C13" s="13">
        <v>0.07449725</v>
      </c>
      <c r="D13" s="13">
        <v>0.05262451</v>
      </c>
      <c r="E13" s="13">
        <v>0.1625209</v>
      </c>
      <c r="F13" s="25">
        <v>-0.05494101</v>
      </c>
      <c r="G13" s="35">
        <v>0.04665076</v>
      </c>
    </row>
    <row r="14" spans="1:7" ht="12">
      <c r="A14" s="20" t="s">
        <v>22</v>
      </c>
      <c r="B14" s="29">
        <v>-0.09598211</v>
      </c>
      <c r="C14" s="13">
        <v>0.01289507</v>
      </c>
      <c r="D14" s="13">
        <v>-0.03809457</v>
      </c>
      <c r="E14" s="13">
        <v>-0.04738517</v>
      </c>
      <c r="F14" s="25">
        <v>-0.05641657</v>
      </c>
      <c r="G14" s="35">
        <v>-0.03890084</v>
      </c>
    </row>
    <row r="15" spans="1:7" ht="12">
      <c r="A15" s="21" t="s">
        <v>23</v>
      </c>
      <c r="B15" s="31">
        <v>-0.3794482</v>
      </c>
      <c r="C15" s="15">
        <v>-0.1196712</v>
      </c>
      <c r="D15" s="15">
        <v>-0.0629714</v>
      </c>
      <c r="E15" s="15">
        <v>-0.07372858</v>
      </c>
      <c r="F15" s="27">
        <v>-0.3888636</v>
      </c>
      <c r="G15" s="37">
        <v>-0.1684982</v>
      </c>
    </row>
    <row r="16" spans="1:7" ht="12">
      <c r="A16" s="20" t="s">
        <v>24</v>
      </c>
      <c r="B16" s="29">
        <v>-0.00345555</v>
      </c>
      <c r="C16" s="13">
        <v>-0.02906638</v>
      </c>
      <c r="D16" s="13">
        <v>-0.006130169</v>
      </c>
      <c r="E16" s="13">
        <v>0.01939352</v>
      </c>
      <c r="F16" s="25">
        <v>-0.009296365</v>
      </c>
      <c r="G16" s="35">
        <v>-0.005540501</v>
      </c>
    </row>
    <row r="17" spans="1:7" ht="12">
      <c r="A17" s="20" t="s">
        <v>25</v>
      </c>
      <c r="B17" s="29">
        <v>-0.0162048</v>
      </c>
      <c r="C17" s="13">
        <v>-0.02728343</v>
      </c>
      <c r="D17" s="13">
        <v>-0.01943648</v>
      </c>
      <c r="E17" s="13">
        <v>-0.004099759</v>
      </c>
      <c r="F17" s="25">
        <v>-0.03473286</v>
      </c>
      <c r="G17" s="35">
        <v>-0.01919657</v>
      </c>
    </row>
    <row r="18" spans="1:7" ht="12">
      <c r="A18" s="20" t="s">
        <v>26</v>
      </c>
      <c r="B18" s="29">
        <v>0.00450077</v>
      </c>
      <c r="C18" s="13">
        <v>0.02318512</v>
      </c>
      <c r="D18" s="13">
        <v>0.03470222</v>
      </c>
      <c r="E18" s="13">
        <v>0.03485097</v>
      </c>
      <c r="F18" s="25">
        <v>-0.01925355</v>
      </c>
      <c r="G18" s="35">
        <v>0.0204215</v>
      </c>
    </row>
    <row r="19" spans="1:7" ht="12">
      <c r="A19" s="21" t="s">
        <v>27</v>
      </c>
      <c r="B19" s="31">
        <v>-0.2108878</v>
      </c>
      <c r="C19" s="15">
        <v>-0.2000706</v>
      </c>
      <c r="D19" s="15">
        <v>-0.2081999</v>
      </c>
      <c r="E19" s="15">
        <v>-0.2047176</v>
      </c>
      <c r="F19" s="27">
        <v>-0.1601374</v>
      </c>
      <c r="G19" s="37">
        <v>-0.1994104</v>
      </c>
    </row>
    <row r="20" spans="1:7" ht="12.75" thickBot="1">
      <c r="A20" s="44" t="s">
        <v>28</v>
      </c>
      <c r="B20" s="45">
        <v>-0.0002668123</v>
      </c>
      <c r="C20" s="46">
        <v>-0.00615659</v>
      </c>
      <c r="D20" s="46">
        <v>0.001740603</v>
      </c>
      <c r="E20" s="46">
        <v>0.0008399943</v>
      </c>
      <c r="F20" s="47">
        <v>0.002287044</v>
      </c>
      <c r="G20" s="48">
        <v>-0.0005954624</v>
      </c>
    </row>
    <row r="21" spans="1:7" ht="12.75" thickTop="1">
      <c r="A21" s="6" t="s">
        <v>29</v>
      </c>
      <c r="B21" s="39">
        <v>-96.66756</v>
      </c>
      <c r="C21" s="40">
        <v>74.22557</v>
      </c>
      <c r="D21" s="40">
        <v>7.913969</v>
      </c>
      <c r="E21" s="40">
        <v>-10.24042</v>
      </c>
      <c r="F21" s="41">
        <v>-24.40252</v>
      </c>
      <c r="G21" s="43">
        <v>0.01024514</v>
      </c>
    </row>
    <row r="22" spans="1:7" ht="12">
      <c r="A22" s="20" t="s">
        <v>30</v>
      </c>
      <c r="B22" s="29">
        <v>133.1087</v>
      </c>
      <c r="C22" s="13">
        <v>55.94288</v>
      </c>
      <c r="D22" s="13">
        <v>-20.6949</v>
      </c>
      <c r="E22" s="13">
        <v>-66.558</v>
      </c>
      <c r="F22" s="25">
        <v>-87.14501</v>
      </c>
      <c r="G22" s="36">
        <v>0</v>
      </c>
    </row>
    <row r="23" spans="1:7" ht="12">
      <c r="A23" s="20" t="s">
        <v>31</v>
      </c>
      <c r="B23" s="29">
        <v>4.380262</v>
      </c>
      <c r="C23" s="13">
        <v>1.261337</v>
      </c>
      <c r="D23" s="13">
        <v>-0.4277958</v>
      </c>
      <c r="E23" s="13">
        <v>-1.744164</v>
      </c>
      <c r="F23" s="25">
        <v>3.112567</v>
      </c>
      <c r="G23" s="35">
        <v>0.8312545</v>
      </c>
    </row>
    <row r="24" spans="1:7" ht="12">
      <c r="A24" s="20" t="s">
        <v>32</v>
      </c>
      <c r="B24" s="29">
        <v>3.381768</v>
      </c>
      <c r="C24" s="13">
        <v>1.620624</v>
      </c>
      <c r="D24" s="13">
        <v>2.692811</v>
      </c>
      <c r="E24" s="13">
        <v>0.9752</v>
      </c>
      <c r="F24" s="25">
        <v>7.203169</v>
      </c>
      <c r="G24" s="35">
        <v>2.720997</v>
      </c>
    </row>
    <row r="25" spans="1:7" ht="12">
      <c r="A25" s="20" t="s">
        <v>33</v>
      </c>
      <c r="B25" s="29">
        <v>0.7347702</v>
      </c>
      <c r="C25" s="13">
        <v>0.2588782</v>
      </c>
      <c r="D25" s="13">
        <v>0.04541146</v>
      </c>
      <c r="E25" s="13">
        <v>-0.5447834</v>
      </c>
      <c r="F25" s="25">
        <v>-0.5784979</v>
      </c>
      <c r="G25" s="35">
        <v>-0.02788255</v>
      </c>
    </row>
    <row r="26" spans="1:7" ht="12">
      <c r="A26" s="21" t="s">
        <v>34</v>
      </c>
      <c r="B26" s="31">
        <v>-0.1985156</v>
      </c>
      <c r="C26" s="15">
        <v>0.001845802</v>
      </c>
      <c r="D26" s="15">
        <v>-0.2768351</v>
      </c>
      <c r="E26" s="15">
        <v>0.06220159</v>
      </c>
      <c r="F26" s="27">
        <v>2.26482</v>
      </c>
      <c r="G26" s="37">
        <v>0.2206066</v>
      </c>
    </row>
    <row r="27" spans="1:7" ht="12">
      <c r="A27" s="20" t="s">
        <v>35</v>
      </c>
      <c r="B27" s="29">
        <v>0.7061901</v>
      </c>
      <c r="C27" s="13">
        <v>0.2514006</v>
      </c>
      <c r="D27" s="13">
        <v>0.1739431</v>
      </c>
      <c r="E27" s="13">
        <v>-0.0806115</v>
      </c>
      <c r="F27" s="25">
        <v>0.255598</v>
      </c>
      <c r="G27" s="35">
        <v>0.2195504</v>
      </c>
    </row>
    <row r="28" spans="1:7" ht="12">
      <c r="A28" s="20" t="s">
        <v>36</v>
      </c>
      <c r="B28" s="29">
        <v>0.0846201</v>
      </c>
      <c r="C28" s="13">
        <v>0.1538516</v>
      </c>
      <c r="D28" s="13">
        <v>-0.03902964</v>
      </c>
      <c r="E28" s="13">
        <v>-0.103057</v>
      </c>
      <c r="F28" s="25">
        <v>0.4373742</v>
      </c>
      <c r="G28" s="35">
        <v>0.07325582</v>
      </c>
    </row>
    <row r="29" spans="1:7" ht="12">
      <c r="A29" s="20" t="s">
        <v>37</v>
      </c>
      <c r="B29" s="29">
        <v>0.1448648</v>
      </c>
      <c r="C29" s="13">
        <v>0.0483556</v>
      </c>
      <c r="D29" s="13">
        <v>0.06876863</v>
      </c>
      <c r="E29" s="13">
        <v>0.03715483</v>
      </c>
      <c r="F29" s="25">
        <v>-0.0270006</v>
      </c>
      <c r="G29" s="35">
        <v>0.05459084</v>
      </c>
    </row>
    <row r="30" spans="1:7" ht="12">
      <c r="A30" s="21" t="s">
        <v>38</v>
      </c>
      <c r="B30" s="31">
        <v>-0.04463994</v>
      </c>
      <c r="C30" s="15">
        <v>0.07222613</v>
      </c>
      <c r="D30" s="15">
        <v>0.03346816</v>
      </c>
      <c r="E30" s="15">
        <v>-0.008663373</v>
      </c>
      <c r="F30" s="27">
        <v>0.4535996</v>
      </c>
      <c r="G30" s="37">
        <v>0.07715065</v>
      </c>
    </row>
    <row r="31" spans="1:7" ht="12">
      <c r="A31" s="20" t="s">
        <v>39</v>
      </c>
      <c r="B31" s="29">
        <v>0.03496556</v>
      </c>
      <c r="C31" s="13">
        <v>0.002195409</v>
      </c>
      <c r="D31" s="13">
        <v>0.01311198</v>
      </c>
      <c r="E31" s="13">
        <v>0.003904391</v>
      </c>
      <c r="F31" s="25">
        <v>0.003332989</v>
      </c>
      <c r="G31" s="35">
        <v>0.01014759</v>
      </c>
    </row>
    <row r="32" spans="1:7" ht="12">
      <c r="A32" s="20" t="s">
        <v>40</v>
      </c>
      <c r="B32" s="29">
        <v>-0.00489944</v>
      </c>
      <c r="C32" s="13">
        <v>0.03244802</v>
      </c>
      <c r="D32" s="13">
        <v>-0.01070409</v>
      </c>
      <c r="E32" s="13">
        <v>0.007630887</v>
      </c>
      <c r="F32" s="25">
        <v>0.03346587</v>
      </c>
      <c r="G32" s="35">
        <v>0.01080736</v>
      </c>
    </row>
    <row r="33" spans="1:7" ht="12">
      <c r="A33" s="20" t="s">
        <v>41</v>
      </c>
      <c r="B33" s="29">
        <v>0.1330089</v>
      </c>
      <c r="C33" s="13">
        <v>0.07385204</v>
      </c>
      <c r="D33" s="13">
        <v>0.09352762</v>
      </c>
      <c r="E33" s="13">
        <v>0.09322181</v>
      </c>
      <c r="F33" s="25">
        <v>0.06535108</v>
      </c>
      <c r="G33" s="35">
        <v>0.09071053</v>
      </c>
    </row>
    <row r="34" spans="1:7" ht="12">
      <c r="A34" s="21" t="s">
        <v>42</v>
      </c>
      <c r="B34" s="31">
        <v>-0.02076225</v>
      </c>
      <c r="C34" s="15">
        <v>0.0008153591</v>
      </c>
      <c r="D34" s="15">
        <v>0.00790196</v>
      </c>
      <c r="E34" s="15">
        <v>0.007125024</v>
      </c>
      <c r="F34" s="27">
        <v>-0.008461919</v>
      </c>
      <c r="G34" s="37">
        <v>-0.0002973135</v>
      </c>
    </row>
    <row r="35" spans="1:7" ht="12.75" thickBot="1">
      <c r="A35" s="22" t="s">
        <v>43</v>
      </c>
      <c r="B35" s="32">
        <v>-0.001748194</v>
      </c>
      <c r="C35" s="16">
        <v>0.002670638</v>
      </c>
      <c r="D35" s="16">
        <v>0.002868147</v>
      </c>
      <c r="E35" s="16">
        <v>0.002878984</v>
      </c>
      <c r="F35" s="28">
        <v>0.001272346</v>
      </c>
      <c r="G35" s="38">
        <v>0.00194029</v>
      </c>
    </row>
    <row r="36" spans="1:7" ht="12">
      <c r="A36" s="4" t="s">
        <v>44</v>
      </c>
      <c r="B36" s="3">
        <v>20.63904</v>
      </c>
      <c r="C36" s="3">
        <v>20.63904</v>
      </c>
      <c r="D36" s="3">
        <v>20.64514</v>
      </c>
      <c r="E36" s="3">
        <v>20.64514</v>
      </c>
      <c r="F36" s="3">
        <v>20.6543</v>
      </c>
      <c r="G36" s="3"/>
    </row>
    <row r="37" spans="1:6" ht="12">
      <c r="A37" s="4" t="s">
        <v>45</v>
      </c>
      <c r="B37" s="2">
        <v>-0.2131144</v>
      </c>
      <c r="C37" s="2">
        <v>-0.1144409</v>
      </c>
      <c r="D37" s="2">
        <v>-0.08799235</v>
      </c>
      <c r="E37" s="2">
        <v>-0.06001791</v>
      </c>
      <c r="F37" s="2">
        <v>-0.05289714</v>
      </c>
    </row>
    <row r="38" spans="1:7" ht="12">
      <c r="A38" s="4" t="s">
        <v>53</v>
      </c>
      <c r="B38" s="2">
        <v>-3.432666E-05</v>
      </c>
      <c r="C38" s="2">
        <v>2.874402E-05</v>
      </c>
      <c r="D38" s="2">
        <v>-2.983461E-05</v>
      </c>
      <c r="E38" s="2">
        <v>7.343649E-05</v>
      </c>
      <c r="F38" s="2">
        <v>-9.282044E-05</v>
      </c>
      <c r="G38" s="2">
        <v>0.0002910307</v>
      </c>
    </row>
    <row r="39" spans="1:7" ht="12.75" thickBot="1">
      <c r="A39" s="4" t="s">
        <v>54</v>
      </c>
      <c r="B39" s="2">
        <v>0.0001647918</v>
      </c>
      <c r="C39" s="2">
        <v>-0.0001263443</v>
      </c>
      <c r="D39" s="2">
        <v>-1.351549E-05</v>
      </c>
      <c r="E39" s="2">
        <v>1.78975E-05</v>
      </c>
      <c r="F39" s="2">
        <v>4.06754E-05</v>
      </c>
      <c r="G39" s="2">
        <v>0.000828826</v>
      </c>
    </row>
    <row r="40" spans="2:7" ht="12.75" thickBot="1">
      <c r="B40" s="7" t="s">
        <v>46</v>
      </c>
      <c r="C40" s="18">
        <v>-0.003754</v>
      </c>
      <c r="D40" s="17" t="s">
        <v>47</v>
      </c>
      <c r="E40" s="18">
        <v>3.116973</v>
      </c>
      <c r="F40" s="17" t="s">
        <v>48</v>
      </c>
      <c r="G40" s="8">
        <v>55.028373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0.002268</v>
      </c>
      <c r="C4">
        <v>0.003755</v>
      </c>
      <c r="D4">
        <v>0.003753</v>
      </c>
      <c r="E4">
        <v>0.003753</v>
      </c>
      <c r="F4">
        <v>0.002073</v>
      </c>
      <c r="G4">
        <v>0.011699</v>
      </c>
    </row>
    <row r="5" spans="1:7" ht="12.75">
      <c r="A5" t="s">
        <v>13</v>
      </c>
      <c r="B5">
        <v>6.655044</v>
      </c>
      <c r="C5">
        <v>2.797115</v>
      </c>
      <c r="D5">
        <v>-1.034743</v>
      </c>
      <c r="E5">
        <v>-3.327851</v>
      </c>
      <c r="F5">
        <v>-4.35714</v>
      </c>
      <c r="G5">
        <v>4.476058</v>
      </c>
    </row>
    <row r="6" spans="1:7" ht="12.75">
      <c r="A6" t="s">
        <v>14</v>
      </c>
      <c r="B6" s="49">
        <v>21.48246</v>
      </c>
      <c r="C6" s="49">
        <v>-17.32402</v>
      </c>
      <c r="D6" s="49">
        <v>17.56623</v>
      </c>
      <c r="E6" s="49">
        <v>-43.26801</v>
      </c>
      <c r="F6" s="49">
        <v>54.39175</v>
      </c>
      <c r="G6" s="49">
        <v>-0.003171917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1.987861</v>
      </c>
      <c r="C8" s="49">
        <v>2.290009</v>
      </c>
      <c r="D8" s="49">
        <v>1.946576</v>
      </c>
      <c r="E8" s="49">
        <v>1.537761</v>
      </c>
      <c r="F8" s="49">
        <v>1.743729</v>
      </c>
      <c r="G8" s="49">
        <v>1.909959</v>
      </c>
    </row>
    <row r="9" spans="1:7" ht="12.75">
      <c r="A9" t="s">
        <v>17</v>
      </c>
      <c r="B9" s="49">
        <v>0.8035547</v>
      </c>
      <c r="C9" s="49">
        <v>0.1767063</v>
      </c>
      <c r="D9" s="49">
        <v>0.2634241</v>
      </c>
      <c r="E9" s="49">
        <v>0.02269043</v>
      </c>
      <c r="F9" s="49">
        <v>-0.1869939</v>
      </c>
      <c r="G9" s="49">
        <v>0.203436</v>
      </c>
    </row>
    <row r="10" spans="1:7" ht="12.75">
      <c r="A10" t="s">
        <v>18</v>
      </c>
      <c r="B10" s="49">
        <v>-1.10075</v>
      </c>
      <c r="C10" s="49">
        <v>-0.01068135</v>
      </c>
      <c r="D10" s="49">
        <v>-0.2028445</v>
      </c>
      <c r="E10" s="49">
        <v>0.4096635</v>
      </c>
      <c r="F10" s="49">
        <v>-0.7068488</v>
      </c>
      <c r="G10" s="49">
        <v>-0.2067306</v>
      </c>
    </row>
    <row r="11" spans="1:7" ht="12.75">
      <c r="A11" t="s">
        <v>19</v>
      </c>
      <c r="B11" s="49">
        <v>3.17319</v>
      </c>
      <c r="C11" s="49">
        <v>2.141101</v>
      </c>
      <c r="D11" s="49">
        <v>2.599457</v>
      </c>
      <c r="E11" s="49">
        <v>1.95898</v>
      </c>
      <c r="F11" s="49">
        <v>13.80152</v>
      </c>
      <c r="G11" s="49">
        <v>3.906905</v>
      </c>
    </row>
    <row r="12" spans="1:7" ht="12.75">
      <c r="A12" t="s">
        <v>20</v>
      </c>
      <c r="B12" s="49">
        <v>0.2127769</v>
      </c>
      <c r="C12" s="49">
        <v>0.2775609</v>
      </c>
      <c r="D12" s="49">
        <v>-0.1113039</v>
      </c>
      <c r="E12" s="49">
        <v>0.1910683</v>
      </c>
      <c r="F12" s="49">
        <v>0.007699815</v>
      </c>
      <c r="G12" s="49">
        <v>0.1179608</v>
      </c>
    </row>
    <row r="13" spans="1:7" ht="12.75">
      <c r="A13" t="s">
        <v>21</v>
      </c>
      <c r="B13" s="49">
        <v>-0.1082942</v>
      </c>
      <c r="C13" s="49">
        <v>0.07449725</v>
      </c>
      <c r="D13" s="49">
        <v>0.05262451</v>
      </c>
      <c r="E13" s="49">
        <v>0.1625209</v>
      </c>
      <c r="F13" s="49">
        <v>-0.05494101</v>
      </c>
      <c r="G13" s="49">
        <v>0.04665076</v>
      </c>
    </row>
    <row r="14" spans="1:7" ht="12.75">
      <c r="A14" t="s">
        <v>22</v>
      </c>
      <c r="B14" s="49">
        <v>-0.09598211</v>
      </c>
      <c r="C14" s="49">
        <v>0.01289507</v>
      </c>
      <c r="D14" s="49">
        <v>-0.03809457</v>
      </c>
      <c r="E14" s="49">
        <v>-0.04738517</v>
      </c>
      <c r="F14" s="49">
        <v>-0.05641657</v>
      </c>
      <c r="G14" s="49">
        <v>-0.03890084</v>
      </c>
    </row>
    <row r="15" spans="1:7" ht="12.75">
      <c r="A15" t="s">
        <v>23</v>
      </c>
      <c r="B15" s="49">
        <v>-0.3794482</v>
      </c>
      <c r="C15" s="49">
        <v>-0.1196712</v>
      </c>
      <c r="D15" s="49">
        <v>-0.0629714</v>
      </c>
      <c r="E15" s="49">
        <v>-0.07372858</v>
      </c>
      <c r="F15" s="49">
        <v>-0.3888636</v>
      </c>
      <c r="G15" s="49">
        <v>-0.1684982</v>
      </c>
    </row>
    <row r="16" spans="1:7" ht="12.75">
      <c r="A16" t="s">
        <v>24</v>
      </c>
      <c r="B16" s="49">
        <v>-0.00345555</v>
      </c>
      <c r="C16" s="49">
        <v>-0.02906638</v>
      </c>
      <c r="D16" s="49">
        <v>-0.006130169</v>
      </c>
      <c r="E16" s="49">
        <v>0.01939352</v>
      </c>
      <c r="F16" s="49">
        <v>-0.009296365</v>
      </c>
      <c r="G16" s="49">
        <v>-0.005540501</v>
      </c>
    </row>
    <row r="17" spans="1:7" ht="12.75">
      <c r="A17" t="s">
        <v>25</v>
      </c>
      <c r="B17" s="49">
        <v>-0.0162048</v>
      </c>
      <c r="C17" s="49">
        <v>-0.02728343</v>
      </c>
      <c r="D17" s="49">
        <v>-0.01943648</v>
      </c>
      <c r="E17" s="49">
        <v>-0.004099759</v>
      </c>
      <c r="F17" s="49">
        <v>-0.03473286</v>
      </c>
      <c r="G17" s="49">
        <v>-0.01919657</v>
      </c>
    </row>
    <row r="18" spans="1:7" ht="12.75">
      <c r="A18" t="s">
        <v>26</v>
      </c>
      <c r="B18" s="49">
        <v>0.00450077</v>
      </c>
      <c r="C18" s="49">
        <v>0.02318512</v>
      </c>
      <c r="D18" s="49">
        <v>0.03470222</v>
      </c>
      <c r="E18" s="49">
        <v>0.03485097</v>
      </c>
      <c r="F18" s="49">
        <v>-0.01925355</v>
      </c>
      <c r="G18" s="49">
        <v>0.0204215</v>
      </c>
    </row>
    <row r="19" spans="1:7" ht="12.75">
      <c r="A19" t="s">
        <v>27</v>
      </c>
      <c r="B19" s="49">
        <v>-0.2108878</v>
      </c>
      <c r="C19" s="49">
        <v>-0.2000706</v>
      </c>
      <c r="D19" s="49">
        <v>-0.2081999</v>
      </c>
      <c r="E19" s="49">
        <v>-0.2047176</v>
      </c>
      <c r="F19" s="49">
        <v>-0.1601374</v>
      </c>
      <c r="G19" s="49">
        <v>-0.1994104</v>
      </c>
    </row>
    <row r="20" spans="1:7" ht="12.75">
      <c r="A20" t="s">
        <v>28</v>
      </c>
      <c r="B20" s="49">
        <v>-0.0002668123</v>
      </c>
      <c r="C20" s="49">
        <v>-0.00615659</v>
      </c>
      <c r="D20" s="49">
        <v>0.001740603</v>
      </c>
      <c r="E20" s="49">
        <v>0.0008399943</v>
      </c>
      <c r="F20" s="49">
        <v>0.002287044</v>
      </c>
      <c r="G20" s="49">
        <v>-0.0005954624</v>
      </c>
    </row>
    <row r="21" spans="1:7" ht="12.75">
      <c r="A21" t="s">
        <v>29</v>
      </c>
      <c r="B21" s="49">
        <v>-96.66756</v>
      </c>
      <c r="C21" s="49">
        <v>74.22557</v>
      </c>
      <c r="D21" s="49">
        <v>7.913969</v>
      </c>
      <c r="E21" s="49">
        <v>-10.24042</v>
      </c>
      <c r="F21" s="49">
        <v>-24.40252</v>
      </c>
      <c r="G21" s="49">
        <v>0.01024514</v>
      </c>
    </row>
    <row r="22" spans="1:7" ht="12.75">
      <c r="A22" t="s">
        <v>30</v>
      </c>
      <c r="B22" s="49">
        <v>133.1087</v>
      </c>
      <c r="C22" s="49">
        <v>55.94288</v>
      </c>
      <c r="D22" s="49">
        <v>-20.6949</v>
      </c>
      <c r="E22" s="49">
        <v>-66.558</v>
      </c>
      <c r="F22" s="49">
        <v>-87.14501</v>
      </c>
      <c r="G22" s="49">
        <v>0</v>
      </c>
    </row>
    <row r="23" spans="1:7" ht="12.75">
      <c r="A23" t="s">
        <v>31</v>
      </c>
      <c r="B23" s="49">
        <v>4.380262</v>
      </c>
      <c r="C23" s="49">
        <v>1.261337</v>
      </c>
      <c r="D23" s="49">
        <v>-0.4277958</v>
      </c>
      <c r="E23" s="49">
        <v>-1.744164</v>
      </c>
      <c r="F23" s="49">
        <v>3.112567</v>
      </c>
      <c r="G23" s="49">
        <v>0.8312545</v>
      </c>
    </row>
    <row r="24" spans="1:7" ht="12.75">
      <c r="A24" t="s">
        <v>32</v>
      </c>
      <c r="B24" s="49">
        <v>3.381768</v>
      </c>
      <c r="C24" s="49">
        <v>1.620624</v>
      </c>
      <c r="D24" s="49">
        <v>2.692811</v>
      </c>
      <c r="E24" s="49">
        <v>0.9752</v>
      </c>
      <c r="F24" s="49">
        <v>7.203169</v>
      </c>
      <c r="G24" s="49">
        <v>2.720997</v>
      </c>
    </row>
    <row r="25" spans="1:7" ht="12.75">
      <c r="A25" t="s">
        <v>33</v>
      </c>
      <c r="B25" s="49">
        <v>0.7347702</v>
      </c>
      <c r="C25" s="49">
        <v>0.2588782</v>
      </c>
      <c r="D25" s="49">
        <v>0.04541146</v>
      </c>
      <c r="E25" s="49">
        <v>-0.5447834</v>
      </c>
      <c r="F25" s="49">
        <v>-0.5784979</v>
      </c>
      <c r="G25" s="49">
        <v>-0.02788255</v>
      </c>
    </row>
    <row r="26" spans="1:7" ht="12.75">
      <c r="A26" t="s">
        <v>34</v>
      </c>
      <c r="B26" s="49">
        <v>-0.1985156</v>
      </c>
      <c r="C26" s="49">
        <v>0.001845802</v>
      </c>
      <c r="D26" s="49">
        <v>-0.2768351</v>
      </c>
      <c r="E26" s="49">
        <v>0.06220159</v>
      </c>
      <c r="F26" s="49">
        <v>2.26482</v>
      </c>
      <c r="G26" s="49">
        <v>0.2206066</v>
      </c>
    </row>
    <row r="27" spans="1:7" ht="12.75">
      <c r="A27" t="s">
        <v>35</v>
      </c>
      <c r="B27" s="49">
        <v>0.7061901</v>
      </c>
      <c r="C27" s="49">
        <v>0.2514006</v>
      </c>
      <c r="D27" s="49">
        <v>0.1739431</v>
      </c>
      <c r="E27" s="49">
        <v>-0.0806115</v>
      </c>
      <c r="F27" s="49">
        <v>0.255598</v>
      </c>
      <c r="G27" s="49">
        <v>0.2195504</v>
      </c>
    </row>
    <row r="28" spans="1:7" ht="12.75">
      <c r="A28" t="s">
        <v>36</v>
      </c>
      <c r="B28" s="49">
        <v>0.0846201</v>
      </c>
      <c r="C28" s="49">
        <v>0.1538516</v>
      </c>
      <c r="D28" s="49">
        <v>-0.03902964</v>
      </c>
      <c r="E28" s="49">
        <v>-0.103057</v>
      </c>
      <c r="F28" s="49">
        <v>0.4373742</v>
      </c>
      <c r="G28" s="49">
        <v>0.07325582</v>
      </c>
    </row>
    <row r="29" spans="1:7" ht="12.75">
      <c r="A29" t="s">
        <v>37</v>
      </c>
      <c r="B29" s="49">
        <v>0.1448648</v>
      </c>
      <c r="C29" s="49">
        <v>0.0483556</v>
      </c>
      <c r="D29" s="49">
        <v>0.06876863</v>
      </c>
      <c r="E29" s="49">
        <v>0.03715483</v>
      </c>
      <c r="F29" s="49">
        <v>-0.0270006</v>
      </c>
      <c r="G29" s="49">
        <v>0.05459084</v>
      </c>
    </row>
    <row r="30" spans="1:7" ht="12.75">
      <c r="A30" t="s">
        <v>38</v>
      </c>
      <c r="B30" s="49">
        <v>-0.04463994</v>
      </c>
      <c r="C30" s="49">
        <v>0.07222613</v>
      </c>
      <c r="D30" s="49">
        <v>0.03346816</v>
      </c>
      <c r="E30" s="49">
        <v>-0.008663373</v>
      </c>
      <c r="F30" s="49">
        <v>0.4535996</v>
      </c>
      <c r="G30" s="49">
        <v>0.07715065</v>
      </c>
    </row>
    <row r="31" spans="1:7" ht="12.75">
      <c r="A31" t="s">
        <v>39</v>
      </c>
      <c r="B31" s="49">
        <v>0.03496556</v>
      </c>
      <c r="C31" s="49">
        <v>0.002195409</v>
      </c>
      <c r="D31" s="49">
        <v>0.01311198</v>
      </c>
      <c r="E31" s="49">
        <v>0.003904391</v>
      </c>
      <c r="F31" s="49">
        <v>0.003332989</v>
      </c>
      <c r="G31" s="49">
        <v>0.01014759</v>
      </c>
    </row>
    <row r="32" spans="1:7" ht="12.75">
      <c r="A32" t="s">
        <v>40</v>
      </c>
      <c r="B32" s="49">
        <v>-0.00489944</v>
      </c>
      <c r="C32" s="49">
        <v>0.03244802</v>
      </c>
      <c r="D32" s="49">
        <v>-0.01070409</v>
      </c>
      <c r="E32" s="49">
        <v>0.007630887</v>
      </c>
      <c r="F32" s="49">
        <v>0.03346587</v>
      </c>
      <c r="G32" s="49">
        <v>0.01080736</v>
      </c>
    </row>
    <row r="33" spans="1:7" ht="12.75">
      <c r="A33" t="s">
        <v>41</v>
      </c>
      <c r="B33" s="49">
        <v>0.1330089</v>
      </c>
      <c r="C33" s="49">
        <v>0.07385204</v>
      </c>
      <c r="D33" s="49">
        <v>0.09352762</v>
      </c>
      <c r="E33" s="49">
        <v>0.09322181</v>
      </c>
      <c r="F33" s="49">
        <v>0.06535108</v>
      </c>
      <c r="G33" s="49">
        <v>0.09071053</v>
      </c>
    </row>
    <row r="34" spans="1:7" ht="12.75">
      <c r="A34" t="s">
        <v>42</v>
      </c>
      <c r="B34" s="49">
        <v>-0.02076225</v>
      </c>
      <c r="C34" s="49">
        <v>0.0008153591</v>
      </c>
      <c r="D34" s="49">
        <v>0.00790196</v>
      </c>
      <c r="E34" s="49">
        <v>0.007125024</v>
      </c>
      <c r="F34" s="49">
        <v>-0.008461919</v>
      </c>
      <c r="G34" s="49">
        <v>-0.0002973135</v>
      </c>
    </row>
    <row r="35" spans="1:7" ht="12.75">
      <c r="A35" t="s">
        <v>43</v>
      </c>
      <c r="B35" s="49">
        <v>-0.001748194</v>
      </c>
      <c r="C35" s="49">
        <v>0.002670638</v>
      </c>
      <c r="D35" s="49">
        <v>0.002868147</v>
      </c>
      <c r="E35" s="49">
        <v>0.002878984</v>
      </c>
      <c r="F35" s="49">
        <v>0.001272346</v>
      </c>
      <c r="G35" s="49">
        <v>0.00194029</v>
      </c>
    </row>
    <row r="36" spans="1:6" ht="12.75">
      <c r="A36" t="s">
        <v>44</v>
      </c>
      <c r="B36" s="49">
        <v>20.63904</v>
      </c>
      <c r="C36" s="49">
        <v>20.63904</v>
      </c>
      <c r="D36" s="49">
        <v>20.64514</v>
      </c>
      <c r="E36" s="49">
        <v>20.64514</v>
      </c>
      <c r="F36" s="49">
        <v>20.6543</v>
      </c>
    </row>
    <row r="37" spans="1:6" ht="12.75">
      <c r="A37" t="s">
        <v>45</v>
      </c>
      <c r="B37" s="49">
        <v>-0.2131144</v>
      </c>
      <c r="C37" s="49">
        <v>-0.1144409</v>
      </c>
      <c r="D37" s="49">
        <v>-0.08799235</v>
      </c>
      <c r="E37" s="49">
        <v>-0.06001791</v>
      </c>
      <c r="F37" s="49">
        <v>-0.05289714</v>
      </c>
    </row>
    <row r="38" spans="1:7" ht="12.75">
      <c r="A38" t="s">
        <v>55</v>
      </c>
      <c r="B38" s="49">
        <v>-3.432666E-05</v>
      </c>
      <c r="C38" s="49">
        <v>2.874402E-05</v>
      </c>
      <c r="D38" s="49">
        <v>-2.983461E-05</v>
      </c>
      <c r="E38" s="49">
        <v>7.343649E-05</v>
      </c>
      <c r="F38" s="49">
        <v>-9.282044E-05</v>
      </c>
      <c r="G38" s="49">
        <v>0.0002910307</v>
      </c>
    </row>
    <row r="39" spans="1:7" ht="12.75">
      <c r="A39" t="s">
        <v>56</v>
      </c>
      <c r="B39" s="49">
        <v>0.0001647918</v>
      </c>
      <c r="C39" s="49">
        <v>-0.0001263443</v>
      </c>
      <c r="D39" s="49">
        <v>-1.351549E-05</v>
      </c>
      <c r="E39" s="49">
        <v>1.78975E-05</v>
      </c>
      <c r="F39" s="49">
        <v>4.06754E-05</v>
      </c>
      <c r="G39" s="49">
        <v>0.000828826</v>
      </c>
    </row>
    <row r="40" spans="2:7" ht="12.75">
      <c r="B40" t="s">
        <v>46</v>
      </c>
      <c r="C40">
        <v>-0.003754</v>
      </c>
      <c r="D40" t="s">
        <v>47</v>
      </c>
      <c r="E40">
        <v>3.116973</v>
      </c>
      <c r="F40" t="s">
        <v>48</v>
      </c>
      <c r="G40">
        <v>55.028373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-3.4326660176305065E-05</v>
      </c>
      <c r="C50">
        <f>-0.017/(C7*C7+C22*C22)*(C21*C22+C6*C7)</f>
        <v>2.8744027758808515E-05</v>
      </c>
      <c r="D50">
        <f>-0.017/(D7*D7+D22*D22)*(D21*D22+D6*D7)</f>
        <v>-2.98346208291184E-05</v>
      </c>
      <c r="E50">
        <f>-0.017/(E7*E7+E22*E22)*(E21*E22+E6*E7)</f>
        <v>7.343649486860286E-05</v>
      </c>
      <c r="F50">
        <f>-0.017/(F7*F7+F22*F22)*(F21*F22+F6*F7)</f>
        <v>-9.282044081550648E-05</v>
      </c>
      <c r="G50">
        <f>(B50*B$4+C50*C$4+D50*D$4+E50*E$4+F50*F$4)/SUM(B$4:F$4)</f>
        <v>8.34520198760651E-08</v>
      </c>
    </row>
    <row r="51" spans="1:7" ht="12.75">
      <c r="A51" t="s">
        <v>59</v>
      </c>
      <c r="B51">
        <f>-0.017/(B7*B7+B22*B22)*(B21*B7-B6*B22)</f>
        <v>0.00016479176971114098</v>
      </c>
      <c r="C51">
        <f>-0.017/(C7*C7+C22*C22)*(C21*C7-C6*C22)</f>
        <v>-0.0001263442713695628</v>
      </c>
      <c r="D51">
        <f>-0.017/(D7*D7+D22*D22)*(D21*D7-D6*D22)</f>
        <v>-1.3515489749459654E-05</v>
      </c>
      <c r="E51">
        <f>-0.017/(E7*E7+E22*E22)*(E21*E7-E6*E22)</f>
        <v>1.7897492622546445E-05</v>
      </c>
      <c r="F51">
        <f>-0.017/(F7*F7+F22*F22)*(F21*F7-F6*F22)</f>
        <v>4.067540017569282E-05</v>
      </c>
      <c r="G51">
        <f>(B51*B$4+C51*C$4+D51*D$4+E51*E$4+F51*F$4)/SUM(B$4:F$4)</f>
        <v>5.8169503310691015E-09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9999.907050852258</v>
      </c>
      <c r="C62">
        <f>C7+(2/0.017)*(C8*C50-C23*C51)</f>
        <v>10000.026492563115</v>
      </c>
      <c r="D62">
        <f>D7+(2/0.017)*(D8*D50-D23*D51)</f>
        <v>9999.992487385103</v>
      </c>
      <c r="E62">
        <f>E7+(2/0.017)*(E8*E50-E23*E51)</f>
        <v>10000.0169581106</v>
      </c>
      <c r="F62">
        <f>F7+(2/0.017)*(F8*F50-F23*F51)</f>
        <v>9999.966063693795</v>
      </c>
    </row>
    <row r="63" spans="1:6" ht="12.75">
      <c r="A63" t="s">
        <v>67</v>
      </c>
      <c r="B63">
        <f>B8+(3/0.017)*(B9*B50-B24*B51)</f>
        <v>1.8846484913072097</v>
      </c>
      <c r="C63">
        <f>C8+(3/0.017)*(C9*C50-C24*C51)</f>
        <v>2.3270388486887734</v>
      </c>
      <c r="D63">
        <f>D8+(3/0.017)*(D9*D50-D24*D51)</f>
        <v>1.9516116767047613</v>
      </c>
      <c r="E63">
        <f>E8+(3/0.017)*(E9*E50-E24*E51)</f>
        <v>1.5349750007366036</v>
      </c>
      <c r="F63">
        <f>F8+(3/0.017)*(F9*F50-F24*F51)</f>
        <v>1.695087542579941</v>
      </c>
    </row>
    <row r="64" spans="1:6" ht="12.75">
      <c r="A64" t="s">
        <v>68</v>
      </c>
      <c r="B64">
        <f>B9+(4/0.017)*(B10*B50-B25*B51)</f>
        <v>0.7839549328470726</v>
      </c>
      <c r="C64">
        <f>C9+(4/0.017)*(C10*C50-C25*C51)</f>
        <v>0.1843300064780147</v>
      </c>
      <c r="D64">
        <f>D9+(4/0.017)*(D10*D50-D25*D51)</f>
        <v>0.2649924639686847</v>
      </c>
      <c r="E64">
        <f>E9+(4/0.017)*(E10*E50-E25*E51)</f>
        <v>0.03206325550540933</v>
      </c>
      <c r="F64">
        <f>F9+(4/0.017)*(F10*F50-F25*F51)</f>
        <v>-0.1660196292260683</v>
      </c>
    </row>
    <row r="65" spans="1:6" ht="12.75">
      <c r="A65" t="s">
        <v>69</v>
      </c>
      <c r="B65">
        <f>B10+(5/0.017)*(B11*B50-B26*B51)</f>
        <v>-1.1231650816957588</v>
      </c>
      <c r="C65">
        <f>C10+(5/0.017)*(C11*C50-C26*C51)</f>
        <v>0.007488377378586812</v>
      </c>
      <c r="D65">
        <f>D10+(5/0.017)*(D11*D50-D26*D51)</f>
        <v>-0.22675490468027598</v>
      </c>
      <c r="E65">
        <f>E10+(5/0.017)*(E11*E50-E26*E51)</f>
        <v>0.4516480212410471</v>
      </c>
      <c r="F65">
        <f>F10+(5/0.017)*(F11*F50-F26*F51)</f>
        <v>-1.1107269265146889</v>
      </c>
    </row>
    <row r="66" spans="1:6" ht="12.75">
      <c r="A66" t="s">
        <v>70</v>
      </c>
      <c r="B66">
        <f>B11+(6/0.017)*(B12*B50-B27*B51)</f>
        <v>3.1295388576454743</v>
      </c>
      <c r="C66">
        <f>C11+(6/0.017)*(C12*C50-C27*C51)</f>
        <v>2.155127321356434</v>
      </c>
      <c r="D66">
        <f>D11+(6/0.017)*(D12*D50-D27*D51)</f>
        <v>2.601458753825297</v>
      </c>
      <c r="E66">
        <f>E11+(6/0.017)*(E12*E50-E27*E51)</f>
        <v>1.9644414576326041</v>
      </c>
      <c r="F66">
        <f>F11+(6/0.017)*(F12*F50-F27*F51)</f>
        <v>13.797598381944727</v>
      </c>
    </row>
    <row r="67" spans="1:6" ht="12.75">
      <c r="A67" t="s">
        <v>71</v>
      </c>
      <c r="B67">
        <f>B12+(7/0.017)*(B13*B50-B28*B51)</f>
        <v>0.20856565148190104</v>
      </c>
      <c r="C67">
        <f>C12+(7/0.017)*(C13*C50-C28*C51)</f>
        <v>0.28644662560358675</v>
      </c>
      <c r="D67">
        <f>D12+(7/0.017)*(D13*D50-D28*D51)</f>
        <v>-0.11216759170650545</v>
      </c>
      <c r="E67">
        <f>E12+(7/0.017)*(E13*E50-E28*E51)</f>
        <v>0.19674218176192043</v>
      </c>
      <c r="F67">
        <f>F12+(7/0.017)*(F13*F50-F28*F51)</f>
        <v>0.0024742236522752644</v>
      </c>
    </row>
    <row r="68" spans="1:6" ht="12.75">
      <c r="A68" t="s">
        <v>72</v>
      </c>
      <c r="B68">
        <f>B13+(8/0.017)*(B14*B50-B29*B51)</f>
        <v>-0.11797786187664741</v>
      </c>
      <c r="C68">
        <f>C13+(8/0.017)*(C14*C50-C29*C51)</f>
        <v>0.07754671319937403</v>
      </c>
      <c r="D68">
        <f>D13+(8/0.017)*(D14*D50-D29*D51)</f>
        <v>0.05359673530138715</v>
      </c>
      <c r="E68">
        <f>E13+(8/0.017)*(E14*E50-E29*E51)</f>
        <v>0.1605704157226495</v>
      </c>
      <c r="F68">
        <f>F13+(8/0.017)*(F14*F50-F29*F51)</f>
        <v>-0.0519598941850905</v>
      </c>
    </row>
    <row r="69" spans="1:6" ht="12.75">
      <c r="A69" t="s">
        <v>73</v>
      </c>
      <c r="B69">
        <f>B14+(9/0.017)*(B15*B50-B30*B51)</f>
        <v>-0.08519191252030658</v>
      </c>
      <c r="C69">
        <f>C14+(9/0.017)*(C15*C50-C30*C51)</f>
        <v>0.015905054074451207</v>
      </c>
      <c r="D69">
        <f>D14+(9/0.017)*(D15*D50-D30*D51)</f>
        <v>-0.036860476015327756</v>
      </c>
      <c r="E69">
        <f>E14+(9/0.017)*(E15*E50-E30*E51)</f>
        <v>-0.05016951367602174</v>
      </c>
      <c r="F69">
        <f>F14+(9/0.017)*(F15*F50-F30*F51)</f>
        <v>-0.04707555178375675</v>
      </c>
    </row>
    <row r="70" spans="1:6" ht="12.75">
      <c r="A70" t="s">
        <v>74</v>
      </c>
      <c r="B70">
        <f>B15+(10/0.017)*(B16*B50-B31*B51)</f>
        <v>-0.3827678582475111</v>
      </c>
      <c r="C70">
        <f>C15+(10/0.017)*(C16*C50-C31*C51)</f>
        <v>-0.11999949851947347</v>
      </c>
      <c r="D70">
        <f>D15+(10/0.017)*(D16*D50-D31*D51)</f>
        <v>-0.06275957288293027</v>
      </c>
      <c r="E70">
        <f>E15+(10/0.017)*(E16*E50-E31*E51)</f>
        <v>-0.07293192510420818</v>
      </c>
      <c r="F70">
        <f>F15+(10/0.017)*(F16*F50-F31*F51)</f>
        <v>-0.388435763508279</v>
      </c>
    </row>
    <row r="71" spans="1:6" ht="12.75">
      <c r="A71" t="s">
        <v>75</v>
      </c>
      <c r="B71">
        <f>B16+(11/0.017)*(B17*B50-B32*B51)</f>
        <v>-0.0025731920846350617</v>
      </c>
      <c r="C71">
        <f>C16+(11/0.017)*(C17*C50-C32*C51)</f>
        <v>-0.02692113038087621</v>
      </c>
      <c r="D71">
        <f>D16+(11/0.017)*(D17*D50-D32*D51)</f>
        <v>-0.005848563181400886</v>
      </c>
      <c r="E71">
        <f>E16+(11/0.017)*(E17*E50-E32*E51)</f>
        <v>0.019110337504701654</v>
      </c>
      <c r="F71">
        <f>F16+(11/0.017)*(F17*F50-F32*F51)</f>
        <v>-0.008091100356672872</v>
      </c>
    </row>
    <row r="72" spans="1:6" ht="12.75">
      <c r="A72" t="s">
        <v>76</v>
      </c>
      <c r="B72">
        <f>B17+(12/0.017)*(B18*B50-B33*B51)</f>
        <v>-0.03178593064987333</v>
      </c>
      <c r="C72">
        <f>C17+(12/0.017)*(C18*C50-C33*C51)</f>
        <v>-0.02022657170647498</v>
      </c>
      <c r="D72">
        <f>D17+(12/0.017)*(D18*D50-D33*D51)</f>
        <v>-0.01927501363733691</v>
      </c>
      <c r="E72">
        <f>E17+(12/0.017)*(E18*E50-E33*E51)</f>
        <v>-0.003470890936822066</v>
      </c>
      <c r="F72">
        <f>F17+(12/0.017)*(F18*F50-F33*F51)</f>
        <v>-0.03534772470540022</v>
      </c>
    </row>
    <row r="73" spans="1:6" ht="12.75">
      <c r="A73" t="s">
        <v>77</v>
      </c>
      <c r="B73">
        <f>B18+(13/0.017)*(B19*B50-B34*B51)</f>
        <v>0.012652933703881084</v>
      </c>
      <c r="C73">
        <f>C18+(13/0.017)*(C19*C50-C34*C51)</f>
        <v>0.018866199642737846</v>
      </c>
      <c r="D73">
        <f>D18+(13/0.017)*(D19*D50-D34*D51)</f>
        <v>0.039533910066060766</v>
      </c>
      <c r="E73">
        <f>E18+(13/0.017)*(E19*E50-E34*E51)</f>
        <v>0.023257062964526704</v>
      </c>
      <c r="F73">
        <f>F18+(13/0.017)*(F19*F50-F34*F51)</f>
        <v>-0.007623737764225353</v>
      </c>
    </row>
    <row r="74" spans="1:6" ht="12.75">
      <c r="A74" t="s">
        <v>78</v>
      </c>
      <c r="B74">
        <f>B19+(14/0.017)*(B20*B50-B35*B51)</f>
        <v>-0.21064300855206122</v>
      </c>
      <c r="C74">
        <f>C19+(14/0.017)*(C20*C50-C35*C51)</f>
        <v>-0.19993846090254166</v>
      </c>
      <c r="D74">
        <f>D19+(14/0.017)*(D20*D50-D35*D51)</f>
        <v>-0.20821074243929225</v>
      </c>
      <c r="E74">
        <f>E19+(14/0.017)*(E20*E50-E35*E51)</f>
        <v>-0.20470923323583431</v>
      </c>
      <c r="F74">
        <f>F19+(14/0.017)*(F20*F50-F35*F51)</f>
        <v>-0.16035484274172881</v>
      </c>
    </row>
    <row r="75" spans="1:6" ht="12.75">
      <c r="A75" t="s">
        <v>79</v>
      </c>
      <c r="B75" s="49">
        <f>B20</f>
        <v>-0.0002668123</v>
      </c>
      <c r="C75" s="49">
        <f>C20</f>
        <v>-0.00615659</v>
      </c>
      <c r="D75" s="49">
        <f>D20</f>
        <v>0.001740603</v>
      </c>
      <c r="E75" s="49">
        <f>E20</f>
        <v>0.0008399943</v>
      </c>
      <c r="F75" s="49">
        <f>F20</f>
        <v>0.002287044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133.12954980787913</v>
      </c>
      <c r="C82">
        <f>C22+(2/0.017)*(C8*C51+C23*C50)</f>
        <v>55.913106633789</v>
      </c>
      <c r="D82">
        <f>D22+(2/0.017)*(D8*D51+D23*D50)</f>
        <v>-20.696493623822267</v>
      </c>
      <c r="E82">
        <f>E22+(2/0.017)*(E8*E51+E23*E50)</f>
        <v>-66.56983096758627</v>
      </c>
      <c r="F82">
        <f>F22+(2/0.017)*(F8*F51+F23*F50)</f>
        <v>-87.17065505483939</v>
      </c>
    </row>
    <row r="83" spans="1:6" ht="12.75">
      <c r="A83" t="s">
        <v>82</v>
      </c>
      <c r="B83">
        <f>B23+(3/0.017)*(B9*B51+B24*B50)</f>
        <v>4.383144541201459</v>
      </c>
      <c r="C83">
        <f>C23+(3/0.017)*(C9*C51+C24*C50)</f>
        <v>1.2656177233863553</v>
      </c>
      <c r="D83">
        <f>D23+(3/0.017)*(D9*D51+D24*D50)</f>
        <v>-0.44260155897755116</v>
      </c>
      <c r="E83">
        <f>E23+(3/0.017)*(E9*E51+E24*E50)</f>
        <v>-1.7314543461883432</v>
      </c>
      <c r="F83">
        <f>F23+(3/0.017)*(F9*F51+F24*F50)</f>
        <v>2.993236287018558</v>
      </c>
    </row>
    <row r="84" spans="1:6" ht="12.75">
      <c r="A84" t="s">
        <v>83</v>
      </c>
      <c r="B84">
        <f>B24+(4/0.017)*(B10*B51+B25*B50)</f>
        <v>3.333152294712326</v>
      </c>
      <c r="C84">
        <f>C24+(4/0.017)*(C10*C51+C25*C50)</f>
        <v>1.622692406952928</v>
      </c>
      <c r="D84">
        <f>D24+(4/0.017)*(D10*D51+D25*D50)</f>
        <v>2.6931372844870793</v>
      </c>
      <c r="E84">
        <f>E24+(4/0.017)*(E10*E51+E25*E50)</f>
        <v>0.9675117567318533</v>
      </c>
      <c r="F84">
        <f>F24+(4/0.017)*(F10*F51+F25*F50)</f>
        <v>7.209038428772973</v>
      </c>
    </row>
    <row r="85" spans="1:6" ht="12.75">
      <c r="A85" t="s">
        <v>84</v>
      </c>
      <c r="B85">
        <f>B25+(5/0.017)*(B11*B51+B26*B50)</f>
        <v>0.8905731333148796</v>
      </c>
      <c r="C85">
        <f>C25+(5/0.017)*(C11*C51+C26*C50)</f>
        <v>0.1793303205912597</v>
      </c>
      <c r="D85">
        <f>D25+(5/0.017)*(D11*D51+D26*D50)</f>
        <v>0.037507441118538216</v>
      </c>
      <c r="E85">
        <f>E25+(5/0.017)*(E11*E51+E26*E50)</f>
        <v>-0.5331279009286559</v>
      </c>
      <c r="F85">
        <f>F25+(5/0.017)*(F11*F51+F26*F50)</f>
        <v>-0.4752153240396904</v>
      </c>
    </row>
    <row r="86" spans="1:6" ht="12.75">
      <c r="A86" t="s">
        <v>85</v>
      </c>
      <c r="B86">
        <f>B26+(6/0.017)*(B12*B51+B27*B50)</f>
        <v>-0.1946958114157366</v>
      </c>
      <c r="C86">
        <f>C26+(6/0.017)*(C12*C51+C27*C50)</f>
        <v>-0.007980773475129046</v>
      </c>
      <c r="D86">
        <f>D26+(6/0.017)*(D12*D51+D27*D50)</f>
        <v>-0.27813575872287644</v>
      </c>
      <c r="E86">
        <f>E26+(6/0.017)*(E12*E51+E27*E50)</f>
        <v>0.06131917264125369</v>
      </c>
      <c r="F86">
        <f>F26+(6/0.017)*(F12*F51+F27*F50)</f>
        <v>2.2565571084793556</v>
      </c>
    </row>
    <row r="87" spans="1:6" ht="12.75">
      <c r="A87" t="s">
        <v>86</v>
      </c>
      <c r="B87">
        <f>B27+(7/0.017)*(B13*B51+B28*B50)</f>
        <v>0.6976456865888435</v>
      </c>
      <c r="C87">
        <f>C27+(7/0.017)*(C13*C51+C28*C50)</f>
        <v>0.24934589983740918</v>
      </c>
      <c r="D87">
        <f>D27+(7/0.017)*(D13*D51+D28*D50)</f>
        <v>0.1741297070232442</v>
      </c>
      <c r="E87">
        <f>E27+(7/0.017)*(E13*E51+E28*E50)</f>
        <v>-0.08253008810002341</v>
      </c>
      <c r="F87">
        <f>F27+(7/0.017)*(F13*F51+F28*F50)</f>
        <v>0.23796128851223802</v>
      </c>
    </row>
    <row r="88" spans="1:6" ht="12.75">
      <c r="A88" t="s">
        <v>87</v>
      </c>
      <c r="B88">
        <f>B28+(8/0.017)*(B14*B51+B29*B50)</f>
        <v>0.07483667104535634</v>
      </c>
      <c r="C88">
        <f>C28+(8/0.017)*(C14*C51+C29*C50)</f>
        <v>0.15373899599307497</v>
      </c>
      <c r="D88">
        <f>D28+(8/0.017)*(D14*D51+D29*D50)</f>
        <v>-0.03975284904971429</v>
      </c>
      <c r="E88">
        <f>E28+(8/0.017)*(E14*E51+E29*E50)</f>
        <v>-0.10217208482251966</v>
      </c>
      <c r="F88">
        <f>F28+(8/0.017)*(F14*F51+F29*F50)</f>
        <v>0.43747370166258503</v>
      </c>
    </row>
    <row r="89" spans="1:6" ht="12.75">
      <c r="A89" t="s">
        <v>88</v>
      </c>
      <c r="B89">
        <f>B29+(9/0.017)*(B15*B51+B30*B50)</f>
        <v>0.11257195276062781</v>
      </c>
      <c r="C89">
        <f>C29+(9/0.017)*(C15*C51+C30*C50)</f>
        <v>0.05745928024011605</v>
      </c>
      <c r="D89">
        <f>D29+(9/0.017)*(D15*D51+D30*D50)</f>
        <v>0.06869058382528516</v>
      </c>
      <c r="E89">
        <f>E29+(9/0.017)*(E15*E51+E30*E50)</f>
        <v>0.036119425284039934</v>
      </c>
      <c r="F89">
        <f>F29+(9/0.017)*(F15*F51+F30*F50)</f>
        <v>-0.057664392725028324</v>
      </c>
    </row>
    <row r="90" spans="1:6" ht="12.75">
      <c r="A90" t="s">
        <v>89</v>
      </c>
      <c r="B90">
        <f>B30+(10/0.017)*(B16*B51+B31*B50)</f>
        <v>-0.045680938291658556</v>
      </c>
      <c r="C90">
        <f>C30+(10/0.017)*(C16*C51+C31*C50)</f>
        <v>0.07442346852922868</v>
      </c>
      <c r="D90">
        <f>D30+(10/0.017)*(D16*D51+D31*D50)</f>
        <v>0.03328678428509586</v>
      </c>
      <c r="E90">
        <f>E30+(10/0.017)*(E16*E51+E31*E50)</f>
        <v>-0.00829053760543428</v>
      </c>
      <c r="F90">
        <f>F30+(10/0.017)*(F16*F51+F31*F50)</f>
        <v>0.4531951865442544</v>
      </c>
    </row>
    <row r="91" spans="1:6" ht="12.75">
      <c r="A91" t="s">
        <v>90</v>
      </c>
      <c r="B91">
        <f>B31+(11/0.017)*(B17*B51+B32*B50)</f>
        <v>0.033346465950782944</v>
      </c>
      <c r="C91">
        <f>C31+(11/0.017)*(C17*C51+C32*C50)</f>
        <v>0.005029391975618781</v>
      </c>
      <c r="D91">
        <f>D31+(11/0.017)*(D17*D51+D32*D50)</f>
        <v>0.013488598008202336</v>
      </c>
      <c r="E91">
        <f>E31+(11/0.017)*(E17*E51+E32*E50)</f>
        <v>0.004219515239010492</v>
      </c>
      <c r="F91">
        <f>F31+(11/0.017)*(F17*F51+F32*F50)</f>
        <v>0.00040887208002186913</v>
      </c>
    </row>
    <row r="92" spans="1:6" ht="12.75">
      <c r="A92" t="s">
        <v>91</v>
      </c>
      <c r="B92">
        <f>B32+(12/0.017)*(B18*B51+B33*B50)</f>
        <v>-0.007598777499313881</v>
      </c>
      <c r="C92">
        <f>C32+(12/0.017)*(C18*C51+C33*C50)</f>
        <v>0.031878724466909716</v>
      </c>
      <c r="D92">
        <f>D32+(12/0.017)*(D18*D51+D33*D50)</f>
        <v>-0.013004827820077669</v>
      </c>
      <c r="E92">
        <f>E32+(12/0.017)*(E18*E51+E33*E50)</f>
        <v>0.012903565553061502</v>
      </c>
      <c r="F92">
        <f>F32+(12/0.017)*(F18*F51+F33*F50)</f>
        <v>0.028631238067466726</v>
      </c>
    </row>
    <row r="93" spans="1:6" ht="12.75">
      <c r="A93" t="s">
        <v>92</v>
      </c>
      <c r="B93">
        <f>B33+(13/0.017)*(B19*B51+B34*B50)</f>
        <v>0.10697840729769603</v>
      </c>
      <c r="C93">
        <f>C33+(13/0.017)*(C19*C51+C34*C50)</f>
        <v>0.09320002479370444</v>
      </c>
      <c r="D93">
        <f>D33+(13/0.017)*(D19*D51+D34*D50)</f>
        <v>0.09549916301414481</v>
      </c>
      <c r="E93">
        <f>E33+(13/0.017)*(E19*E51+E34*E50)</f>
        <v>0.0908201020991306</v>
      </c>
      <c r="F93">
        <f>F33+(13/0.017)*(F19*F51+F34*F50)</f>
        <v>0.0609706812298348</v>
      </c>
    </row>
    <row r="94" spans="1:6" ht="12.75">
      <c r="A94" t="s">
        <v>93</v>
      </c>
      <c r="B94">
        <f>B34+(14/0.017)*(B20*B51+B35*B50)</f>
        <v>-0.020749039608019073</v>
      </c>
      <c r="C94">
        <f>C34+(14/0.017)*(C20*C51+C35*C50)</f>
        <v>0.001519159499216242</v>
      </c>
      <c r="D94">
        <f>D34+(14/0.017)*(D20*D51+D35*D50)</f>
        <v>0.007812116910397545</v>
      </c>
      <c r="E94">
        <f>E34+(14/0.017)*(E20*E51+E35*E50)</f>
        <v>0.007311517411612958</v>
      </c>
      <c r="F94">
        <f>F34+(14/0.017)*(F20*F51+F35*F50)</f>
        <v>-0.008482567589022707</v>
      </c>
    </row>
    <row r="95" spans="1:6" ht="12.75">
      <c r="A95" t="s">
        <v>94</v>
      </c>
      <c r="B95" s="49">
        <f>B35</f>
        <v>-0.001748194</v>
      </c>
      <c r="C95" s="49">
        <f>C35</f>
        <v>0.002670638</v>
      </c>
      <c r="D95" s="49">
        <f>D35</f>
        <v>0.002868147</v>
      </c>
      <c r="E95" s="49">
        <f>E35</f>
        <v>0.002878984</v>
      </c>
      <c r="F95" s="49">
        <f>F35</f>
        <v>0.001272346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1.8846660091171423</v>
      </c>
      <c r="C103">
        <f>C63*10000/C62</f>
        <v>2.327032683782749</v>
      </c>
      <c r="D103">
        <f>D63*10000/D62</f>
        <v>1.9516131428765584</v>
      </c>
      <c r="E103">
        <f>E63*10000/E62</f>
        <v>1.5349723977134346</v>
      </c>
      <c r="F103">
        <f>F63*10000/F62</f>
        <v>1.695093295100452</v>
      </c>
      <c r="G103">
        <f>AVERAGE(C103:E103)</f>
        <v>1.9378727414575805</v>
      </c>
      <c r="H103">
        <f>STDEV(C103:E103)</f>
        <v>0.39620887567723306</v>
      </c>
      <c r="I103">
        <f>(B103*B4+C103*C4+D103*D4+E103*E4+F103*F4)/SUM(B4:F4)</f>
        <v>1.8979306608677977</v>
      </c>
      <c r="K103">
        <f>(LN(H103)+LN(H123))/2-LN(K114*K115^3)</f>
        <v>-4.137587848953093</v>
      </c>
    </row>
    <row r="104" spans="1:11" ht="12.75">
      <c r="A104" t="s">
        <v>68</v>
      </c>
      <c r="B104">
        <f>B64*10000/B62</f>
        <v>0.783962219709091</v>
      </c>
      <c r="C104">
        <f>C64*10000/C62</f>
        <v>0.18432951814187537</v>
      </c>
      <c r="D104">
        <f>D64*10000/D62</f>
        <v>0.2649926630474675</v>
      </c>
      <c r="E104">
        <f>E64*10000/E62</f>
        <v>0.03206320113227823</v>
      </c>
      <c r="F104">
        <f>F64*10000/F62</f>
        <v>-0.16602019263727766</v>
      </c>
      <c r="G104">
        <f>AVERAGE(C104:E104)</f>
        <v>0.16046179410720704</v>
      </c>
      <c r="H104">
        <f>STDEV(C104:E104)</f>
        <v>0.11828476125423433</v>
      </c>
      <c r="I104">
        <f>(B104*B4+C104*C4+D104*D4+E104*E4+F104*F4)/SUM(B4:F4)</f>
        <v>0.20772173143523073</v>
      </c>
      <c r="K104">
        <f>(LN(H104)+LN(H124))/2-LN(K114*K115^4)</f>
        <v>-4.423565513511645</v>
      </c>
    </row>
    <row r="105" spans="1:11" ht="12.75">
      <c r="A105" t="s">
        <v>69</v>
      </c>
      <c r="B105">
        <f>B65*10000/B62</f>
        <v>-1.1231755215165078</v>
      </c>
      <c r="C105">
        <f>C65*10000/C62</f>
        <v>0.007488357540008336</v>
      </c>
      <c r="D105">
        <f>D65*10000/D62</f>
        <v>-0.22675507503263143</v>
      </c>
      <c r="E105">
        <f>E65*10000/E62</f>
        <v>0.4516472553326363</v>
      </c>
      <c r="F105">
        <f>F65*10000/F62</f>
        <v>-1.1107306959243897</v>
      </c>
      <c r="G105">
        <f>AVERAGE(C105:E105)</f>
        <v>0.0774601792800044</v>
      </c>
      <c r="H105">
        <f>STDEV(C105:E105)</f>
        <v>0.34457143285459224</v>
      </c>
      <c r="I105">
        <f>(B105*B4+C105*C4+D105*D4+E105*E4+F105*F4)/SUM(B4:F4)</f>
        <v>-0.2549524214986572</v>
      </c>
      <c r="K105">
        <f>(LN(H105)+LN(H125))/2-LN(K114*K115^5)</f>
        <v>-3.7162432416960915</v>
      </c>
    </row>
    <row r="106" spans="1:11" ht="12.75">
      <c r="A106" t="s">
        <v>70</v>
      </c>
      <c r="B106">
        <f>B66*10000/B62</f>
        <v>3.129567946712819</v>
      </c>
      <c r="C106">
        <f>C66*10000/C62</f>
        <v>2.155121611886902</v>
      </c>
      <c r="D106">
        <f>D66*10000/D62</f>
        <v>2.601460708202544</v>
      </c>
      <c r="E106">
        <f>E66*10000/E62</f>
        <v>1.9644381263167028</v>
      </c>
      <c r="F106">
        <f>F66*10000/F62</f>
        <v>13.79764520605599</v>
      </c>
      <c r="G106">
        <f>AVERAGE(C106:E106)</f>
        <v>2.2403401488020496</v>
      </c>
      <c r="H106">
        <f>STDEV(C106:E106)</f>
        <v>0.3269496776777642</v>
      </c>
      <c r="I106">
        <f>(B106*B4+C106*C4+D106*D4+E106*E4+F106*F4)/SUM(B4:F4)</f>
        <v>3.9051838606515057</v>
      </c>
      <c r="K106">
        <f>(LN(H106)+LN(H126))/2-LN(K114*K115^6)</f>
        <v>-3.5227718175996827</v>
      </c>
    </row>
    <row r="107" spans="1:11" ht="12.75">
      <c r="A107" t="s">
        <v>71</v>
      </c>
      <c r="B107">
        <f>B67*10000/B62</f>
        <v>0.20856759009987566</v>
      </c>
      <c r="C107">
        <f>C67*10000/C62</f>
        <v>0.2864458667350664</v>
      </c>
      <c r="D107">
        <f>D67*10000/D62</f>
        <v>-0.1121676759737608</v>
      </c>
      <c r="E107">
        <f>E67*10000/E62</f>
        <v>0.1967418481249184</v>
      </c>
      <c r="F107">
        <f>F67*10000/F62</f>
        <v>0.0024742320489049077</v>
      </c>
      <c r="G107">
        <f>AVERAGE(C107:E107)</f>
        <v>0.123673346295408</v>
      </c>
      <c r="H107">
        <f>STDEV(C107:E107)</f>
        <v>0.20911107951858354</v>
      </c>
      <c r="I107">
        <f>(B107*B4+C107*C4+D107*D4+E107*E4+F107*F4)/SUM(B4:F4)</f>
        <v>0.11993151359167842</v>
      </c>
      <c r="K107">
        <f>(LN(H107)+LN(H127))/2-LN(K114*K115^7)</f>
        <v>-3.1700708507839583</v>
      </c>
    </row>
    <row r="108" spans="1:9" ht="12.75">
      <c r="A108" t="s">
        <v>72</v>
      </c>
      <c r="B108">
        <f>B68*10000/B62</f>
        <v>-0.11797895848101164</v>
      </c>
      <c r="C108">
        <f>C68*10000/C62</f>
        <v>0.07754650775879893</v>
      </c>
      <c r="D108">
        <f>D68*10000/D62</f>
        <v>0.0535967755665806</v>
      </c>
      <c r="E108">
        <f>E68*10000/E62</f>
        <v>0.16057014342602438</v>
      </c>
      <c r="F108">
        <f>F68*10000/F62</f>
        <v>-0.05196007051837685</v>
      </c>
      <c r="G108">
        <f>AVERAGE(C108:E108)</f>
        <v>0.09723780891713463</v>
      </c>
      <c r="H108">
        <f>STDEV(C108:E108)</f>
        <v>0.05613943234286552</v>
      </c>
      <c r="I108">
        <f>(B108*B4+C108*C4+D108*D4+E108*E4+F108*F4)/SUM(B4:F4)</f>
        <v>0.046126527342264245</v>
      </c>
    </row>
    <row r="109" spans="1:9" ht="12.75">
      <c r="A109" t="s">
        <v>73</v>
      </c>
      <c r="B109">
        <f>B69*10000/B62</f>
        <v>-0.08519270437923317</v>
      </c>
      <c r="C109">
        <f>C69*10000/C62</f>
        <v>0.015905011937997947</v>
      </c>
      <c r="D109">
        <f>D69*10000/D62</f>
        <v>-0.03686050370720468</v>
      </c>
      <c r="E109">
        <f>E69*10000/E62</f>
        <v>-0.05016942859814985</v>
      </c>
      <c r="F109">
        <f>F69*10000/F62</f>
        <v>-0.047075711541332915</v>
      </c>
      <c r="G109">
        <f>AVERAGE(C109:E109)</f>
        <v>-0.023708306789118862</v>
      </c>
      <c r="H109">
        <f>STDEV(C109:E109)</f>
        <v>0.03494557390958564</v>
      </c>
      <c r="I109">
        <f>(B109*B4+C109*C4+D109*D4+E109*E4+F109*F4)/SUM(B4:F4)</f>
        <v>-0.0357457389868028</v>
      </c>
    </row>
    <row r="110" spans="1:11" ht="12.75">
      <c r="A110" t="s">
        <v>74</v>
      </c>
      <c r="B110">
        <f>B70*10000/B62</f>
        <v>-0.3827714160752015</v>
      </c>
      <c r="C110">
        <f>C70*10000/C62</f>
        <v>-0.11999918061088687</v>
      </c>
      <c r="D110">
        <f>D70*10000/D62</f>
        <v>-0.06275962003181591</v>
      </c>
      <c r="E110">
        <f>E70*10000/E62</f>
        <v>-0.0729318014256527</v>
      </c>
      <c r="F110">
        <f>F70*10000/F62</f>
        <v>-0.3884370817202537</v>
      </c>
      <c r="G110">
        <f>AVERAGE(C110:E110)</f>
        <v>-0.08523020068945182</v>
      </c>
      <c r="H110">
        <f>STDEV(C110:E110)</f>
        <v>0.030537350771803116</v>
      </c>
      <c r="I110">
        <f>(B110*B4+C110*C4+D110*D4+E110*E4+F110*F4)/SUM(B4:F4)</f>
        <v>-0.16877339251303697</v>
      </c>
      <c r="K110">
        <f>EXP(AVERAGE(K103:K107))</f>
        <v>0.022504323008659222</v>
      </c>
    </row>
    <row r="111" spans="1:9" ht="12.75">
      <c r="A111" t="s">
        <v>75</v>
      </c>
      <c r="B111">
        <f>B71*10000/B62</f>
        <v>-0.0025732160024585</v>
      </c>
      <c r="C111">
        <f>C71*10000/C62</f>
        <v>-0.026921059060090586</v>
      </c>
      <c r="D111">
        <f>D71*10000/D62</f>
        <v>-0.005848567575204475</v>
      </c>
      <c r="E111">
        <f>E71*10000/E62</f>
        <v>0.01911030509723491</v>
      </c>
      <c r="F111">
        <f>F71*10000/F62</f>
        <v>-0.008091127814971979</v>
      </c>
      <c r="G111">
        <f>AVERAGE(C111:E111)</f>
        <v>-0.004553107179353384</v>
      </c>
      <c r="H111">
        <f>STDEV(C111:E111)</f>
        <v>0.02304300945566771</v>
      </c>
      <c r="I111">
        <f>(B111*B4+C111*C4+D111*D4+E111*E4+F111*F4)/SUM(B4:F4)</f>
        <v>-0.004738253922860706</v>
      </c>
    </row>
    <row r="112" spans="1:9" ht="12.75">
      <c r="A112" t="s">
        <v>76</v>
      </c>
      <c r="B112">
        <f>B72*10000/B62</f>
        <v>-0.03178622610013592</v>
      </c>
      <c r="C112">
        <f>C72*10000/C62</f>
        <v>-0.02022651812124419</v>
      </c>
      <c r="D112">
        <f>D72*10000/D62</f>
        <v>-0.019275028117923247</v>
      </c>
      <c r="E112">
        <f>E72*10000/E62</f>
        <v>-0.0034708850508568087</v>
      </c>
      <c r="F112">
        <f>F72*10000/F62</f>
        <v>-0.035347844662928236</v>
      </c>
      <c r="G112">
        <f>AVERAGE(C112:E112)</f>
        <v>-0.014324143763341415</v>
      </c>
      <c r="H112">
        <f>STDEV(C112:E112)</f>
        <v>0.009411230090519368</v>
      </c>
      <c r="I112">
        <f>(B112*B4+C112*C4+D112*D4+E112*E4+F112*F4)/SUM(B4:F4)</f>
        <v>-0.019656661354253428</v>
      </c>
    </row>
    <row r="113" spans="1:9" ht="12.75">
      <c r="A113" t="s">
        <v>77</v>
      </c>
      <c r="B113">
        <f>B73*10000/B62</f>
        <v>0.01265305131291467</v>
      </c>
      <c r="C113">
        <f>C73*10000/C62</f>
        <v>0.018866149661471782</v>
      </c>
      <c r="D113">
        <f>D73*10000/D62</f>
        <v>0.03953393976638724</v>
      </c>
      <c r="E113">
        <f>E73*10000/E62</f>
        <v>0.02325702352500899</v>
      </c>
      <c r="F113">
        <f>F73*10000/F62</f>
        <v>-0.007623763636463074</v>
      </c>
      <c r="G113">
        <f>AVERAGE(C113:E113)</f>
        <v>0.027219037650956002</v>
      </c>
      <c r="H113">
        <f>STDEV(C113:E113)</f>
        <v>0.010888643345516614</v>
      </c>
      <c r="I113">
        <f>(B113*B4+C113*C4+D113*D4+E113*E4+F113*F4)/SUM(B4:F4)</f>
        <v>0.020471089320006356</v>
      </c>
    </row>
    <row r="114" spans="1:11" ht="12.75">
      <c r="A114" t="s">
        <v>78</v>
      </c>
      <c r="B114">
        <f>B74*10000/B62</f>
        <v>-0.21064496647907224</v>
      </c>
      <c r="C114">
        <f>C74*10000/C62</f>
        <v>-0.1999379312157155</v>
      </c>
      <c r="D114">
        <f>D74*10000/D62</f>
        <v>-0.20821089886012228</v>
      </c>
      <c r="E114">
        <f>E74*10000/E62</f>
        <v>-0.2047088860882412</v>
      </c>
      <c r="F114">
        <f>F74*10000/F62</f>
        <v>-0.16035538692868007</v>
      </c>
      <c r="G114">
        <f>AVERAGE(C114:E114)</f>
        <v>-0.20428590538802635</v>
      </c>
      <c r="H114">
        <f>STDEV(C114:E114)</f>
        <v>0.004152671780422351</v>
      </c>
      <c r="I114">
        <f>(B114*B4+C114*C4+D114*D4+E114*E4+F114*F4)/SUM(B4:F4)</f>
        <v>-0.19937279744288616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-0.0002668147800206408</v>
      </c>
      <c r="C115">
        <f>C75*10000/C62</f>
        <v>-0.006156573689658296</v>
      </c>
      <c r="D115">
        <f>D75*10000/D62</f>
        <v>0.0017406043076489853</v>
      </c>
      <c r="E115">
        <f>E75*10000/E62</f>
        <v>0.0008399928755307913</v>
      </c>
      <c r="F115">
        <f>F75*10000/F62</f>
        <v>0.002287051761408888</v>
      </c>
      <c r="G115">
        <f>AVERAGE(C115:E115)</f>
        <v>-0.001191992168826173</v>
      </c>
      <c r="H115">
        <f>STDEV(C115:E115)</f>
        <v>0.004322970910803858</v>
      </c>
      <c r="I115">
        <f>(B115*B4+C115*C4+D115*D4+E115*E4+F115*F4)/SUM(B4:F4)</f>
        <v>-0.0005958871039533002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133.1307872472004</v>
      </c>
      <c r="C122">
        <f>C82*10000/C62</f>
        <v>55.91295850603078</v>
      </c>
      <c r="D122">
        <f>D82*10000/D62</f>
        <v>-20.696509172312577</v>
      </c>
      <c r="E122">
        <f>E82*10000/E62</f>
        <v>-66.56971807792209</v>
      </c>
      <c r="F122">
        <f>F82*10000/F62</f>
        <v>-87.17095088084751</v>
      </c>
      <c r="G122">
        <f>AVERAGE(C122:E122)</f>
        <v>-10.451089581401297</v>
      </c>
      <c r="H122">
        <f>STDEV(C122:E122)</f>
        <v>61.880756158418684</v>
      </c>
      <c r="I122">
        <f>(B122*B4+C122*C4+D122*D4+E122*E4+F122*F4)/SUM(B4:F4)</f>
        <v>0.23575519937626827</v>
      </c>
    </row>
    <row r="123" spans="1:9" ht="12.75">
      <c r="A123" t="s">
        <v>82</v>
      </c>
      <c r="B123">
        <f>B83*10000/B62</f>
        <v>4.3831852825351</v>
      </c>
      <c r="C123">
        <f>C83*10000/C62</f>
        <v>1.2656143704494964</v>
      </c>
      <c r="D123">
        <f>D83*10000/D62</f>
        <v>-0.44260189148730744</v>
      </c>
      <c r="E123">
        <f>E83*10000/E62</f>
        <v>-1.7314514099738925</v>
      </c>
      <c r="F123">
        <f>F83*10000/F62</f>
        <v>2.9932464449913483</v>
      </c>
      <c r="G123">
        <f>AVERAGE(C123:E123)</f>
        <v>-0.30281297700390114</v>
      </c>
      <c r="H123">
        <f>STDEV(C123:E123)</f>
        <v>1.5034149555280973</v>
      </c>
      <c r="I123">
        <f>(B123*B4+C123*C4+D123*D4+E123*E4+F123*F4)/SUM(B4:F4)</f>
        <v>0.8165122434246027</v>
      </c>
    </row>
    <row r="124" spans="1:9" ht="12.75">
      <c r="A124" t="s">
        <v>83</v>
      </c>
      <c r="B124">
        <f>B84*10000/B62</f>
        <v>3.3331832763668063</v>
      </c>
      <c r="C124">
        <f>C84*10000/C62</f>
        <v>1.6226881080362163</v>
      </c>
      <c r="D124">
        <f>D84*10000/D62</f>
        <v>2.693139307738927</v>
      </c>
      <c r="E124">
        <f>E84*10000/E62</f>
        <v>0.9675101160174979</v>
      </c>
      <c r="F124">
        <f>F84*10000/F62</f>
        <v>7.209062893669554</v>
      </c>
      <c r="G124">
        <f>AVERAGE(C124:E124)</f>
        <v>1.7611125105975471</v>
      </c>
      <c r="H124">
        <f>STDEV(C124:E124)</f>
        <v>0.8711027569974941</v>
      </c>
      <c r="I124">
        <f>(B124*B4+C124*C4+D124*D4+E124*E4+F124*F4)/SUM(B4:F4)</f>
        <v>2.7134763608775003</v>
      </c>
    </row>
    <row r="125" spans="1:9" ht="12.75">
      <c r="A125" t="s">
        <v>84</v>
      </c>
      <c r="B125">
        <f>B85*10000/B62</f>
        <v>0.8905814111931962</v>
      </c>
      <c r="C125">
        <f>C85*10000/C62</f>
        <v>0.17932984550053466</v>
      </c>
      <c r="D125">
        <f>D85*10000/D62</f>
        <v>0.03750746929645548</v>
      </c>
      <c r="E125">
        <f>E85*10000/E62</f>
        <v>-0.5331269968459983</v>
      </c>
      <c r="F125">
        <f>F85*10000/F62</f>
        <v>-0.47521693675043836</v>
      </c>
      <c r="G125">
        <f>AVERAGE(C125:E125)</f>
        <v>-0.10542989401633605</v>
      </c>
      <c r="H125">
        <f>STDEV(C125:E125)</f>
        <v>0.37712332919710473</v>
      </c>
      <c r="I125">
        <f>(B125*B4+C125*C4+D125*D4+E125*E4+F125*F4)/SUM(B4:F4)</f>
        <v>-0.009739942721216276</v>
      </c>
    </row>
    <row r="126" spans="1:9" ht="12.75">
      <c r="A126" t="s">
        <v>85</v>
      </c>
      <c r="B126">
        <f>B86*10000/B62</f>
        <v>-0.1946976211135316</v>
      </c>
      <c r="C126">
        <f>C86*10000/C62</f>
        <v>-0.00798075233207056</v>
      </c>
      <c r="D126">
        <f>D86*10000/D62</f>
        <v>-0.27813596767571785</v>
      </c>
      <c r="E126">
        <f>E86*10000/E62</f>
        <v>0.061319068655698875</v>
      </c>
      <c r="F126">
        <f>F86*10000/F62</f>
        <v>2.256564766426644</v>
      </c>
      <c r="G126">
        <f>AVERAGE(C126:E126)</f>
        <v>-0.07493255045069652</v>
      </c>
      <c r="H126">
        <f>STDEV(C126:E126)</f>
        <v>0.17935812743273943</v>
      </c>
      <c r="I126">
        <f>(B126*B4+C126*C4+D126*D4+E126*E4+F126*F4)/SUM(B4:F4)</f>
        <v>0.21744667408587923</v>
      </c>
    </row>
    <row r="127" spans="1:9" ht="12.75">
      <c r="A127" t="s">
        <v>86</v>
      </c>
      <c r="B127">
        <f>B87*10000/B62</f>
        <v>0.697652171206317</v>
      </c>
      <c r="C127">
        <f>C87*10000/C62</f>
        <v>0.24934523925796032</v>
      </c>
      <c r="D127">
        <f>D87*10000/D62</f>
        <v>0.1741298378402856</v>
      </c>
      <c r="E127">
        <f>E87*10000/E62</f>
        <v>-0.08252994814482456</v>
      </c>
      <c r="F127">
        <f>F87*10000/F62</f>
        <v>0.23796209606769375</v>
      </c>
      <c r="G127">
        <f>AVERAGE(C127:E127)</f>
        <v>0.11364837631780712</v>
      </c>
      <c r="H127">
        <f>STDEV(C127:E127)</f>
        <v>0.17400801818976525</v>
      </c>
      <c r="I127">
        <f>(B127*B4+C127*C4+D127*D4+E127*E4+F127*F4)/SUM(B4:F4)</f>
        <v>0.21507731758011553</v>
      </c>
    </row>
    <row r="128" spans="1:9" ht="12.75">
      <c r="A128" t="s">
        <v>87</v>
      </c>
      <c r="B128">
        <f>B88*10000/B62</f>
        <v>0.0748373666523013</v>
      </c>
      <c r="C128">
        <f>C88*10000/C62</f>
        <v>0.15373858870014853</v>
      </c>
      <c r="D128">
        <f>D88*10000/D62</f>
        <v>-0.03975287891452132</v>
      </c>
      <c r="E128">
        <f>E88*10000/E62</f>
        <v>-0.10217191155826202</v>
      </c>
      <c r="F128">
        <f>F88*10000/F62</f>
        <v>0.43747518629177296</v>
      </c>
      <c r="G128">
        <f>AVERAGE(C128:E128)</f>
        <v>0.003937932742455065</v>
      </c>
      <c r="H128">
        <f>STDEV(C128:E128)</f>
        <v>0.1334324222333595</v>
      </c>
      <c r="I128">
        <f>(B128*B4+C128*C4+D128*D4+E128*E4+F128*F4)/SUM(B4:F4)</f>
        <v>0.07186654728079521</v>
      </c>
    </row>
    <row r="129" spans="1:9" ht="12.75">
      <c r="A129" t="s">
        <v>88</v>
      </c>
      <c r="B129">
        <f>B89*10000/B62</f>
        <v>0.1125729991170605</v>
      </c>
      <c r="C129">
        <f>C89*10000/C62</f>
        <v>0.0574591280161585</v>
      </c>
      <c r="D129">
        <f>D89*10000/D62</f>
        <v>0.06869063542991426</v>
      </c>
      <c r="E129">
        <f>E89*10000/E62</f>
        <v>0.036119364032422926</v>
      </c>
      <c r="F129">
        <f>F89*10000/F62</f>
        <v>-0.057664588417341296</v>
      </c>
      <c r="G129">
        <f>AVERAGE(C129:E129)</f>
        <v>0.05408970915949857</v>
      </c>
      <c r="H129">
        <f>STDEV(C129:E129)</f>
        <v>0.016544989201748364</v>
      </c>
      <c r="I129">
        <f>(B129*B4+C129*C4+D129*D4+E129*E4+F129*F4)/SUM(B4:F4)</f>
        <v>0.0477430985701302</v>
      </c>
    </row>
    <row r="130" spans="1:9" ht="12.75">
      <c r="A130" t="s">
        <v>89</v>
      </c>
      <c r="B130">
        <f>B90*10000/B62</f>
        <v>-0.045681362896033445</v>
      </c>
      <c r="C130">
        <f>C90*10000/C62</f>
        <v>0.0744232713629073</v>
      </c>
      <c r="D130">
        <f>D90*10000/D62</f>
        <v>0.0332868092921938</v>
      </c>
      <c r="E130">
        <f>E90*10000/E62</f>
        <v>-0.008290523546272757</v>
      </c>
      <c r="F130">
        <f>F90*10000/F62</f>
        <v>0.4531967245265358</v>
      </c>
      <c r="G130">
        <f>AVERAGE(C130:E130)</f>
        <v>0.033139852369609445</v>
      </c>
      <c r="H130">
        <f>STDEV(C130:E130)</f>
        <v>0.041357093276997804</v>
      </c>
      <c r="I130">
        <f>(B130*B4+C130*C4+D130*D4+E130*E4+F130*F4)/SUM(B4:F4)</f>
        <v>0.07749916185536877</v>
      </c>
    </row>
    <row r="131" spans="1:9" ht="12.75">
      <c r="A131" t="s">
        <v>90</v>
      </c>
      <c r="B131">
        <f>B91*10000/B62</f>
        <v>0.03334677590622299</v>
      </c>
      <c r="C131">
        <f>C91*10000/C62</f>
        <v>0.005029378651505646</v>
      </c>
      <c r="D131">
        <f>D91*10000/D62</f>
        <v>0.013488608141674182</v>
      </c>
      <c r="E131">
        <f>E91*10000/E62</f>
        <v>0.004219508083522016</v>
      </c>
      <c r="F131">
        <f>F91*10000/F62</f>
        <v>0.00040887346758738865</v>
      </c>
      <c r="G131">
        <f>AVERAGE(C131:E131)</f>
        <v>0.0075791649589006145</v>
      </c>
      <c r="H131">
        <f>STDEV(C131:E131)</f>
        <v>0.005133722979675012</v>
      </c>
      <c r="I131">
        <f>(B131*B4+C131*C4+D131*D4+E131*E4+F131*F4)/SUM(B4:F4)</f>
        <v>0.01037187280369103</v>
      </c>
    </row>
    <row r="132" spans="1:9" ht="12.75">
      <c r="A132" t="s">
        <v>91</v>
      </c>
      <c r="B132">
        <f>B92*10000/B62</f>
        <v>-0.007598848129959632</v>
      </c>
      <c r="C132">
        <f>C92*10000/C62</f>
        <v>0.03187864001222147</v>
      </c>
      <c r="D132">
        <f>D92*10000/D62</f>
        <v>-0.01300483759011133</v>
      </c>
      <c r="E132">
        <f>E92*10000/E62</f>
        <v>0.012903543671089429</v>
      </c>
      <c r="F132">
        <f>F92*10000/F62</f>
        <v>0.028631335231642675</v>
      </c>
      <c r="G132">
        <f>AVERAGE(C132:E132)</f>
        <v>0.010592448697733188</v>
      </c>
      <c r="H132">
        <f>STDEV(C132:E132)</f>
        <v>0.022530812466524188</v>
      </c>
      <c r="I132">
        <f>(B132*B4+C132*C4+D132*D4+E132*E4+F132*F4)/SUM(B4:F4)</f>
        <v>0.010347564898362341</v>
      </c>
    </row>
    <row r="133" spans="1:9" ht="12.75">
      <c r="A133" t="s">
        <v>92</v>
      </c>
      <c r="B133">
        <f>B93*10000/B62</f>
        <v>0.10697940166211707</v>
      </c>
      <c r="C133">
        <f>C93*10000/C62</f>
        <v>0.09319977788360466</v>
      </c>
      <c r="D133">
        <f>D93*10000/D62</f>
        <v>0.09549923475904218</v>
      </c>
      <c r="E133">
        <f>E93*10000/E62</f>
        <v>0.09081994808565817</v>
      </c>
      <c r="F133">
        <f>F93*10000/F62</f>
        <v>0.06097088814250776</v>
      </c>
      <c r="G133">
        <f>AVERAGE(C133:E133)</f>
        <v>0.093172986909435</v>
      </c>
      <c r="H133">
        <f>STDEV(C133:E133)</f>
        <v>0.002339758376446168</v>
      </c>
      <c r="I133">
        <f>(B133*B4+C133*C4+D133*D4+E133*E4+F133*F4)/SUM(B4:F4)</f>
        <v>0.09090135836804232</v>
      </c>
    </row>
    <row r="134" spans="1:9" ht="12.75">
      <c r="A134" t="s">
        <v>93</v>
      </c>
      <c r="B134">
        <f>B94*10000/B62</f>
        <v>-0.020749232470366512</v>
      </c>
      <c r="C134">
        <f>C94*10000/C62</f>
        <v>0.0015191554745840128</v>
      </c>
      <c r="D134">
        <f>D94*10000/D62</f>
        <v>0.0078121227793445415</v>
      </c>
      <c r="E134">
        <f>E94*10000/E62</f>
        <v>0.007311505012681892</v>
      </c>
      <c r="F134">
        <f>F94*10000/F62</f>
        <v>-0.00848259637582151</v>
      </c>
      <c r="G134">
        <f>AVERAGE(C134:E134)</f>
        <v>0.0055475944222034826</v>
      </c>
      <c r="H134">
        <f>STDEV(C134:E134)</f>
        <v>0.003497698500885641</v>
      </c>
      <c r="I134">
        <f>(B134*B4+C134*C4+D134*D4+E134*E4+F134*F4)/SUM(B4:F4)</f>
        <v>-0.00013974347002506543</v>
      </c>
    </row>
    <row r="135" spans="1:9" ht="12.75">
      <c r="A135" t="s">
        <v>94</v>
      </c>
      <c r="B135">
        <f>B95*10000/B62</f>
        <v>-0.0017482102494652764</v>
      </c>
      <c r="C135">
        <f>C95*10000/C62</f>
        <v>0.002670630924814167</v>
      </c>
      <c r="D135">
        <f>D95*10000/D62</f>
        <v>0.0028681491547300065</v>
      </c>
      <c r="E135">
        <f>E95*10000/E62</f>
        <v>0.0028789791177953705</v>
      </c>
      <c r="F135">
        <f>F95*10000/F62</f>
        <v>0.0012723503178869986</v>
      </c>
      <c r="G135">
        <f>AVERAGE(C135:E135)</f>
        <v>0.002805919732446515</v>
      </c>
      <c r="H135">
        <f>STDEV(C135:E135)</f>
        <v>0.00011728861039306454</v>
      </c>
      <c r="I135">
        <f>(B135*B4+C135*C4+D135*D4+E135*E4+F135*F4)/SUM(B4:F4)</f>
        <v>0.0019401251693794027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2006-01-09T11:44:43Z</cp:lastPrinted>
  <dcterms:created xsi:type="dcterms:W3CDTF">2006-01-09T11:44:43Z</dcterms:created>
  <dcterms:modified xsi:type="dcterms:W3CDTF">2006-01-09T13:37:20Z</dcterms:modified>
  <cp:category/>
  <cp:version/>
  <cp:contentType/>
  <cp:contentStatus/>
</cp:coreProperties>
</file>